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【5.1】工程量清单(2位小数)" sheetId="1" r:id="rId1"/>
    <sheet name="【5.4】投标报价汇总表(2位小数)" sheetId="2" r:id="rId2"/>
  </sheets>
  <definedNames>
    <definedName name="_xlnm.Print_Area" localSheetId="1">'【5.4】投标报价汇总表(2位小数)'!$A$1:$E$11</definedName>
    <definedName name="_xlnm.Print_Area" localSheetId="0">'【5.1】工程量清单(2位小数)'!$A$1:$F$84</definedName>
  </definedNames>
  <calcPr calcId="144525"/>
</workbook>
</file>

<file path=xl/sharedStrings.xml><?xml version="1.0" encoding="utf-8"?>
<sst xmlns="http://schemas.openxmlformats.org/spreadsheetml/2006/main" count="137" uniqueCount="95">
  <si>
    <t>工程量清单</t>
  </si>
  <si>
    <t>合同段: 2020年度霍山县“四好农村路”安全生命防护工程（大林路）</t>
  </si>
  <si>
    <t>货币单位: 人民币 元</t>
  </si>
  <si>
    <t>清单 第100章  总则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</si>
  <si>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</si>
  <si>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</si>
  <si>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</si>
  <si>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</si>
  <si>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</si>
  <si>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</si>
  <si>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</si>
  <si>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</si>
  <si>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</si>
  <si>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</si>
  <si>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</si>
  <si>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按合同条款规定,提供建筑工程一切险</t>
  </si>
  <si>
    <t>总额</t>
  </si>
  <si>
    <t>-b</t>
  </si>
  <si>
    <t>按合同条款规定,提供第三方责任险</t>
  </si>
  <si>
    <t>1.000</t>
  </si>
  <si>
    <t>102</t>
  </si>
  <si>
    <t>工程管理</t>
  </si>
  <si>
    <t>102-1</t>
  </si>
  <si>
    <t>竣工文件</t>
  </si>
  <si>
    <t>102-2</t>
  </si>
  <si>
    <t>施工环保费(含扬尘污染综合整治费)</t>
  </si>
  <si>
    <t>102-3</t>
  </si>
  <si>
    <t>安全生产费</t>
  </si>
  <si>
    <t>103</t>
  </si>
  <si>
    <t>临时工程与设施</t>
  </si>
  <si>
    <t>103-2</t>
  </si>
  <si>
    <t>临时占地</t>
  </si>
  <si>
    <t>103-3</t>
  </si>
  <si>
    <t>临时供电设施</t>
  </si>
  <si>
    <t>104</t>
  </si>
  <si>
    <t>承包人驻地建设</t>
  </si>
  <si>
    <t>104-1</t>
  </si>
  <si>
    <t>清单  第 100 章合计   人民币</t>
  </si>
  <si>
    <t>清单 第600章  安全设施及预埋管线</t>
  </si>
  <si>
    <t>602-2</t>
  </si>
  <si>
    <t>波形护栏（国标品牌，业主参与采购）</t>
  </si>
  <si>
    <t>波形梁钢护栏Gr-C-4E（含立柱、托架、防阻块、波形梁、螺栓、垫圈、螺母、垫片等）</t>
  </si>
  <si>
    <t>m</t>
  </si>
  <si>
    <t>1475.000</t>
  </si>
  <si>
    <t>波形梁钢护栏Gr-C-2E（含立柱、托架、防阻块、波形梁、螺栓、垫圈、螺母、垫片等）</t>
  </si>
  <si>
    <t>120.000</t>
  </si>
  <si>
    <t>-c</t>
  </si>
  <si>
    <t>波形梁钢护栏Gr-C-4C（含混凝土基础、立柱、托架、防阻块、波形梁、螺栓、垫圈、螺母、垫片等）</t>
  </si>
  <si>
    <t>180.000</t>
  </si>
  <si>
    <t>-d</t>
  </si>
  <si>
    <t>波纹护栏端头</t>
  </si>
  <si>
    <t>个</t>
  </si>
  <si>
    <t>14.000</t>
  </si>
  <si>
    <t>-e</t>
  </si>
  <si>
    <t>附着式轮廓标</t>
  </si>
  <si>
    <t>445.000</t>
  </si>
  <si>
    <t>-f</t>
  </si>
  <si>
    <t>反光膜</t>
  </si>
  <si>
    <t>2.240</t>
  </si>
  <si>
    <t>604-1</t>
  </si>
  <si>
    <t>道路交通标志</t>
  </si>
  <si>
    <t>单柱式交通标志 ○60（含土方挖填、基础、钢筋、预埋铁件、立柱、面板、螺栓、螺母、垫圈、反光膜、辅材等）</t>
  </si>
  <si>
    <t>套</t>
  </si>
  <si>
    <t>4.000</t>
  </si>
  <si>
    <t>单柱式交通标志 △70（含土方挖填、基础、钢筋、预埋铁件、立柱、面板、螺栓、螺母、垫圈、反光膜、辅材等）</t>
  </si>
  <si>
    <t>广角镜（含土方挖填、基础、钢筋、预埋铁件、立柱、辅材等）</t>
  </si>
  <si>
    <t>604-8</t>
  </si>
  <si>
    <t>道口标柱</t>
  </si>
  <si>
    <t>根</t>
  </si>
  <si>
    <t>20.000</t>
  </si>
  <si>
    <t>警示桩</t>
  </si>
  <si>
    <t>162.000</t>
  </si>
  <si>
    <t>清单  第 600 章合计   人民币</t>
  </si>
  <si>
    <t>投标报价汇总表</t>
  </si>
  <si>
    <t>标段：2020年度霍山县“四好农村路”安全生命防护工程（大林路）</t>
  </si>
  <si>
    <t>序  号</t>
  </si>
  <si>
    <t>章  次</t>
  </si>
  <si>
    <t>科  目  名  称</t>
  </si>
  <si>
    <t>金额(元)</t>
  </si>
  <si>
    <t>1</t>
  </si>
  <si>
    <t>100</t>
  </si>
  <si>
    <t>2</t>
  </si>
  <si>
    <t>600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</si>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</sst>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3" borderId="1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right" shrinkToFit="1"/>
    </xf>
    <xf numFmtId="176" fontId="2" fillId="0" borderId="1" xfId="0" applyNumberFormat="1" applyFont="1" applyBorder="1" applyAlignment="1">
      <alignment horizontal="right" shrinkToFit="1"/>
    </xf>
    <xf numFmtId="0" fontId="2" fillId="0" borderId="6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topLeftCell="A67" workbookViewId="0">
      <selection activeCell="A1" sqref="A1:F84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0</v>
      </c>
      <c r="B1" s="1"/>
      <c r="C1" s="1"/>
      <c r="D1" s="1"/>
      <c r="E1" s="1"/>
      <c r="F1" s="1"/>
    </row>
    <row r="2" ht="16.85" customHeight="1" spans="1:6">
      <c r="A2" s="2" t="s">
        <v>1</v>
      </c>
      <c r="B2" s="2"/>
      <c r="C2" s="2"/>
      <c r="D2" s="2"/>
      <c r="E2" s="2" t="s">
        <v>2</v>
      </c>
      <c r="F2" s="2"/>
    </row>
    <row r="3" ht="32.95" customHeight="1" spans="1:6">
      <c r="A3" s="8" t="s">
        <v>3</v>
      </c>
      <c r="B3" s="8"/>
      <c r="C3" s="8"/>
      <c r="D3" s="8"/>
      <c r="E3" s="8"/>
      <c r="F3" s="8"/>
    </row>
    <row r="4" ht="16.85" customHeight="1" spans="1:6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">
        <v>9</v>
      </c>
    </row>
    <row r="5" ht="16.1" customHeight="1" spans="1:6">
      <c r="A5" s="11" t="s">
        <v>10</v>
      </c>
      <c r="B5" s="12" t="s">
        <v>11</v>
      </c>
      <c r="C5" s="11"/>
      <c r="D5" s="13"/>
      <c r="E5" s="13"/>
      <c r="F5" s="13"/>
    </row>
    <row r="6" ht="16.85" customHeight="1" spans="1:6">
      <c r="A6" s="11" t="s">
        <v>12</v>
      </c>
      <c r="B6" s="12" t="s">
        <v>13</v>
      </c>
      <c r="C6" s="11"/>
      <c r="D6" s="14"/>
      <c r="E6" s="14"/>
      <c r="F6" s="14"/>
    </row>
    <row r="7" ht="16.1" customHeight="1" spans="1:6">
      <c r="A7" s="11" t="s">
        <v>14</v>
      </c>
      <c r="B7" s="12" t="s">
        <v>15</v>
      </c>
      <c r="C7" s="11" t="s">
        <v>16</v>
      </c>
      <c r="D7" s="14">
        <v>1</v>
      </c>
      <c r="E7" s="14">
        <f>858*0.92</f>
        <v>789.36</v>
      </c>
      <c r="F7" s="14">
        <f>1*789.36</f>
        <v>789.36</v>
      </c>
    </row>
    <row r="8" ht="16.1" customHeight="1" spans="1:6">
      <c r="A8" s="11" t="s">
        <v>17</v>
      </c>
      <c r="B8" s="12" t="s">
        <v>18</v>
      </c>
      <c r="C8" s="11" t="s">
        <v>16</v>
      </c>
      <c r="D8" s="14" t="s">
        <v>19</v>
      </c>
      <c r="E8" s="14">
        <f>1000*0.92</f>
        <v>920</v>
      </c>
      <c r="F8" s="14">
        <f>1*920</f>
        <v>920</v>
      </c>
    </row>
    <row r="9" ht="16.85" customHeight="1" spans="1:6">
      <c r="A9" s="11" t="s">
        <v>20</v>
      </c>
      <c r="B9" s="12" t="s">
        <v>21</v>
      </c>
      <c r="C9" s="11"/>
      <c r="D9" s="14"/>
      <c r="E9" s="14"/>
      <c r="F9" s="14"/>
    </row>
    <row r="10" ht="16.1" customHeight="1" spans="1:6">
      <c r="A10" s="11" t="s">
        <v>22</v>
      </c>
      <c r="B10" s="12" t="s">
        <v>23</v>
      </c>
      <c r="C10" s="11" t="s">
        <v>16</v>
      </c>
      <c r="D10" s="14" t="s">
        <v>19</v>
      </c>
      <c r="E10" s="14">
        <f>1000*0.92</f>
        <v>920</v>
      </c>
      <c r="F10" s="14">
        <f>1*920</f>
        <v>920</v>
      </c>
    </row>
    <row r="11" ht="16.1" customHeight="1" spans="1:6">
      <c r="A11" s="11" t="s">
        <v>24</v>
      </c>
      <c r="B11" s="12" t="s">
        <v>25</v>
      </c>
      <c r="C11" s="11" t="s">
        <v>16</v>
      </c>
      <c r="D11" s="14" t="s">
        <v>19</v>
      </c>
      <c r="E11" s="14">
        <f>678*0.92</f>
        <v>623.76</v>
      </c>
      <c r="F11" s="14">
        <f>1*623.76</f>
        <v>623.76</v>
      </c>
    </row>
    <row r="12" ht="16.85" customHeight="1" spans="1:6">
      <c r="A12" s="11" t="s">
        <v>26</v>
      </c>
      <c r="B12" s="12" t="s">
        <v>27</v>
      </c>
      <c r="C12" s="11" t="s">
        <v>16</v>
      </c>
      <c r="D12" s="14" t="s">
        <v>19</v>
      </c>
      <c r="E12" s="14">
        <f>5148*0.92</f>
        <v>4736.16</v>
      </c>
      <c r="F12" s="14">
        <f>1*4736.16</f>
        <v>4736.16</v>
      </c>
    </row>
    <row r="13" ht="16.1" customHeight="1" spans="1:6">
      <c r="A13" s="11" t="s">
        <v>28</v>
      </c>
      <c r="B13" s="12" t="s">
        <v>29</v>
      </c>
      <c r="C13" s="11"/>
      <c r="D13" s="14"/>
      <c r="E13" s="14"/>
      <c r="F13" s="14"/>
    </row>
    <row r="14" ht="16.1" customHeight="1" spans="1:6">
      <c r="A14" s="11" t="s">
        <v>30</v>
      </c>
      <c r="B14" s="12" t="s">
        <v>31</v>
      </c>
      <c r="C14" s="11" t="s">
        <v>16</v>
      </c>
      <c r="D14" s="14" t="s">
        <v>19</v>
      </c>
      <c r="E14" s="14">
        <f>500*0.92</f>
        <v>460</v>
      </c>
      <c r="F14" s="14">
        <f>1*460</f>
        <v>460</v>
      </c>
    </row>
    <row r="15" ht="16.85" customHeight="1" spans="1:6">
      <c r="A15" s="11" t="s">
        <v>32</v>
      </c>
      <c r="B15" s="12" t="s">
        <v>33</v>
      </c>
      <c r="C15" s="11" t="s">
        <v>16</v>
      </c>
      <c r="D15" s="14" t="s">
        <v>19</v>
      </c>
      <c r="E15" s="14">
        <f>500*0.92</f>
        <v>460</v>
      </c>
      <c r="F15" s="14">
        <f>1*460</f>
        <v>460</v>
      </c>
    </row>
    <row r="16" ht="16.1" customHeight="1" spans="1:6">
      <c r="A16" s="11" t="s">
        <v>34</v>
      </c>
      <c r="B16" s="12" t="s">
        <v>35</v>
      </c>
      <c r="C16" s="11"/>
      <c r="D16" s="14"/>
      <c r="E16" s="14"/>
      <c r="F16" s="14"/>
    </row>
    <row r="17" ht="16.1" customHeight="1" spans="1:6">
      <c r="A17" s="11" t="s">
        <v>36</v>
      </c>
      <c r="B17" s="12" t="s">
        <v>35</v>
      </c>
      <c r="C17" s="11" t="s">
        <v>16</v>
      </c>
      <c r="D17" s="14" t="s">
        <v>19</v>
      </c>
      <c r="E17" s="14">
        <f>1000*0.92</f>
        <v>920</v>
      </c>
      <c r="F17" s="14">
        <f>1*920</f>
        <v>920</v>
      </c>
    </row>
    <row r="18" ht="16.85" customHeight="1" spans="1:6">
      <c r="A18" s="11"/>
      <c r="B18" s="12"/>
      <c r="C18" s="11"/>
      <c r="D18" s="13"/>
      <c r="E18" s="13"/>
      <c r="F18" s="13"/>
    </row>
    <row r="19" ht="16.1" customHeight="1" spans="1:6">
      <c r="A19" s="11"/>
      <c r="B19" s="12"/>
      <c r="C19" s="11"/>
      <c r="D19" s="13"/>
      <c r="E19" s="13"/>
      <c r="F19" s="13"/>
    </row>
    <row r="20" ht="16.1" customHeight="1" spans="1:6">
      <c r="A20" s="11"/>
      <c r="B20" s="12"/>
      <c r="C20" s="11"/>
      <c r="D20" s="13"/>
      <c r="E20" s="13"/>
      <c r="F20" s="13"/>
    </row>
    <row r="21" ht="16.85" customHeight="1" spans="1:6">
      <c r="A21" s="11"/>
      <c r="B21" s="12"/>
      <c r="C21" s="11"/>
      <c r="D21" s="13"/>
      <c r="E21" s="13"/>
      <c r="F21" s="13"/>
    </row>
    <row r="22" ht="16.1" customHeight="1" spans="1:6">
      <c r="A22" s="11"/>
      <c r="B22" s="12"/>
      <c r="C22" s="11"/>
      <c r="D22" s="13"/>
      <c r="E22" s="13"/>
      <c r="F22" s="13"/>
    </row>
    <row r="23" ht="16.1" customHeight="1" spans="1:6">
      <c r="A23" s="11"/>
      <c r="B23" s="12"/>
      <c r="C23" s="11"/>
      <c r="D23" s="13"/>
      <c r="E23" s="13"/>
      <c r="F23" s="13"/>
    </row>
    <row r="24" ht="16.85" customHeight="1" spans="1:6">
      <c r="A24" s="11"/>
      <c r="B24" s="12"/>
      <c r="C24" s="11"/>
      <c r="D24" s="13"/>
      <c r="E24" s="13"/>
      <c r="F24" s="13"/>
    </row>
    <row r="25" ht="16.1" customHeight="1" spans="1:6">
      <c r="A25" s="11"/>
      <c r="B25" s="12"/>
      <c r="C25" s="11"/>
      <c r="D25" s="13"/>
      <c r="E25" s="13"/>
      <c r="F25" s="13"/>
    </row>
    <row r="26" ht="16.85" customHeight="1" spans="1:6">
      <c r="A26" s="11"/>
      <c r="B26" s="12"/>
      <c r="C26" s="11"/>
      <c r="D26" s="13"/>
      <c r="E26" s="13"/>
      <c r="F26" s="13"/>
    </row>
    <row r="27" ht="16.1" customHeight="1" spans="1:6">
      <c r="A27" s="11"/>
      <c r="B27" s="12"/>
      <c r="C27" s="11"/>
      <c r="D27" s="13"/>
      <c r="E27" s="13"/>
      <c r="F27" s="13"/>
    </row>
    <row r="28" ht="16.1" customHeight="1" spans="1:6">
      <c r="A28" s="11"/>
      <c r="B28" s="12"/>
      <c r="C28" s="11"/>
      <c r="D28" s="13"/>
      <c r="E28" s="13"/>
      <c r="F28" s="13"/>
    </row>
    <row r="29" ht="16.85" customHeight="1" spans="1:6">
      <c r="A29" s="11"/>
      <c r="B29" s="12"/>
      <c r="C29" s="11"/>
      <c r="D29" s="13"/>
      <c r="E29" s="13"/>
      <c r="F29" s="13"/>
    </row>
    <row r="30" ht="16.1" customHeight="1" spans="1:6">
      <c r="A30" s="11"/>
      <c r="B30" s="12"/>
      <c r="C30" s="11"/>
      <c r="D30" s="13"/>
      <c r="E30" s="13"/>
      <c r="F30" s="13"/>
    </row>
    <row r="31" ht="16.1" customHeight="1" spans="1:6">
      <c r="A31" s="11"/>
      <c r="B31" s="12"/>
      <c r="C31" s="11"/>
      <c r="D31" s="13"/>
      <c r="E31" s="13"/>
      <c r="F31" s="13"/>
    </row>
    <row r="32" ht="16.85" customHeight="1" spans="1:6">
      <c r="A32" s="11"/>
      <c r="B32" s="12"/>
      <c r="C32" s="11"/>
      <c r="D32" s="13"/>
      <c r="E32" s="13"/>
      <c r="F32" s="13"/>
    </row>
    <row r="33" ht="16.1" customHeight="1" spans="1:6">
      <c r="A33" s="11"/>
      <c r="B33" s="12"/>
      <c r="C33" s="11"/>
      <c r="D33" s="13"/>
      <c r="E33" s="13"/>
      <c r="F33" s="13"/>
    </row>
    <row r="34" ht="16.1" customHeight="1" spans="1:6">
      <c r="A34" s="11"/>
      <c r="B34" s="12"/>
      <c r="C34" s="11"/>
      <c r="D34" s="13"/>
      <c r="E34" s="13"/>
      <c r="F34" s="13"/>
    </row>
    <row r="35" ht="16.85" customHeight="1" spans="1:6">
      <c r="A35" s="11"/>
      <c r="B35" s="12"/>
      <c r="C35" s="11"/>
      <c r="D35" s="13"/>
      <c r="E35" s="13"/>
      <c r="F35" s="13"/>
    </row>
    <row r="36" ht="16.1" customHeight="1" spans="1:6">
      <c r="A36" s="11"/>
      <c r="B36" s="12"/>
      <c r="C36" s="11"/>
      <c r="D36" s="13"/>
      <c r="E36" s="13"/>
      <c r="F36" s="13"/>
    </row>
    <row r="37" ht="16.1" customHeight="1" spans="1:6">
      <c r="A37" s="11"/>
      <c r="B37" s="12"/>
      <c r="C37" s="11"/>
      <c r="D37" s="13"/>
      <c r="E37" s="13"/>
      <c r="F37" s="13"/>
    </row>
    <row r="38" ht="16.85" customHeight="1" spans="1:6">
      <c r="A38" s="11"/>
      <c r="B38" s="12"/>
      <c r="C38" s="11"/>
      <c r="D38" s="13"/>
      <c r="E38" s="13"/>
      <c r="F38" s="13"/>
    </row>
    <row r="39" ht="16.1" customHeight="1" spans="1:6">
      <c r="A39" s="11"/>
      <c r="B39" s="12"/>
      <c r="C39" s="11"/>
      <c r="D39" s="13"/>
      <c r="E39" s="13"/>
      <c r="F39" s="13"/>
    </row>
    <row r="40" ht="16.1" customHeight="1" spans="1:6">
      <c r="A40" s="11"/>
      <c r="B40" s="12"/>
      <c r="C40" s="11"/>
      <c r="D40" s="13"/>
      <c r="E40" s="13"/>
      <c r="F40" s="13"/>
    </row>
    <row r="41" ht="32.95" customHeight="1" spans="1:6">
      <c r="A41" s="6"/>
      <c r="B41" s="15" t="s">
        <v>37</v>
      </c>
      <c r="C41" s="16">
        <f>SUM(F7:F17)</f>
        <v>9829.28</v>
      </c>
      <c r="D41" s="16"/>
      <c r="E41" s="5"/>
      <c r="F41" s="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0</v>
      </c>
      <c r="B44" s="1"/>
      <c r="C44" s="1"/>
      <c r="D44" s="1"/>
      <c r="E44" s="1"/>
      <c r="F44" s="1"/>
    </row>
    <row r="45" ht="16.85" customHeight="1" spans="1:6">
      <c r="A45" s="2" t="s">
        <v>1</v>
      </c>
      <c r="B45" s="2"/>
      <c r="C45" s="2"/>
      <c r="D45" s="2"/>
      <c r="E45" s="2" t="s">
        <v>2</v>
      </c>
      <c r="F45" s="2"/>
    </row>
    <row r="46" ht="32.95" customHeight="1" spans="1:6">
      <c r="A46" s="8" t="s">
        <v>38</v>
      </c>
      <c r="B46" s="8"/>
      <c r="C46" s="8"/>
      <c r="D46" s="8"/>
      <c r="E46" s="8"/>
      <c r="F46" s="8"/>
    </row>
    <row r="47" ht="16.85" customHeight="1" spans="1:6">
      <c r="A47" s="9" t="s">
        <v>4</v>
      </c>
      <c r="B47" s="9" t="s">
        <v>5</v>
      </c>
      <c r="C47" s="9" t="s">
        <v>6</v>
      </c>
      <c r="D47" s="9" t="s">
        <v>7</v>
      </c>
      <c r="E47" s="9" t="s">
        <v>8</v>
      </c>
      <c r="F47" s="10" t="s">
        <v>9</v>
      </c>
    </row>
    <row r="48" ht="16.1" customHeight="1" spans="1:6">
      <c r="A48" s="11" t="s">
        <v>39</v>
      </c>
      <c r="B48" s="12" t="s">
        <v>40</v>
      </c>
      <c r="C48" s="11"/>
      <c r="D48" s="13"/>
      <c r="E48" s="13"/>
      <c r="F48" s="13"/>
    </row>
    <row r="49" ht="16.85" customHeight="1" spans="1:6">
      <c r="A49" s="11" t="s">
        <v>14</v>
      </c>
      <c r="B49" s="12" t="s">
        <v>41</v>
      </c>
      <c r="C49" s="11" t="s">
        <v>42</v>
      </c>
      <c r="D49" s="14" t="s">
        <v>43</v>
      </c>
      <c r="E49" s="14">
        <f>162.37*0.92</f>
        <v>149.3804</v>
      </c>
      <c r="F49" s="14">
        <f>1475*149.3804</f>
        <v>220336.09</v>
      </c>
    </row>
    <row r="50" ht="16.1" customHeight="1" spans="1:6">
      <c r="A50" s="11" t="s">
        <v>17</v>
      </c>
      <c r="B50" s="12" t="s">
        <v>44</v>
      </c>
      <c r="C50" s="11" t="s">
        <v>42</v>
      </c>
      <c r="D50" s="14" t="s">
        <v>45</v>
      </c>
      <c r="E50" s="14">
        <f>235.55*0.92</f>
        <v>216.706</v>
      </c>
      <c r="F50" s="14">
        <f>120*216.706</f>
        <v>26004.72</v>
      </c>
    </row>
    <row r="51" ht="16.1" customHeight="1" spans="1:6">
      <c r="A51" s="11" t="s">
        <v>46</v>
      </c>
      <c r="B51" s="12" t="s">
        <v>47</v>
      </c>
      <c r="C51" s="11" t="s">
        <v>42</v>
      </c>
      <c r="D51" s="14" t="s">
        <v>48</v>
      </c>
      <c r="E51" s="14">
        <f>164.04*0.92</f>
        <v>150.9168</v>
      </c>
      <c r="F51" s="14">
        <f>180*150.9168</f>
        <v>27165.024</v>
      </c>
    </row>
    <row r="52" ht="16.85" customHeight="1" spans="1:6">
      <c r="A52" s="11" t="s">
        <v>49</v>
      </c>
      <c r="B52" s="12" t="s">
        <v>50</v>
      </c>
      <c r="C52" s="11" t="s">
        <v>51</v>
      </c>
      <c r="D52" s="14" t="s">
        <v>52</v>
      </c>
      <c r="E52" s="14">
        <f>138.14*0.92</f>
        <v>127.0888</v>
      </c>
      <c r="F52" s="14">
        <f>14*127.0888</f>
        <v>1779.2432</v>
      </c>
    </row>
    <row r="53" ht="16.1" customHeight="1" spans="1:6">
      <c r="A53" s="11" t="s">
        <v>53</v>
      </c>
      <c r="B53" s="12" t="s">
        <v>54</v>
      </c>
      <c r="C53" s="11" t="s">
        <v>51</v>
      </c>
      <c r="D53" s="14" t="s">
        <v>55</v>
      </c>
      <c r="E53" s="14">
        <f>4.28*0.92</f>
        <v>3.9376</v>
      </c>
      <c r="F53" s="14">
        <f>445*3.9376</f>
        <v>1752.232</v>
      </c>
    </row>
    <row r="54" ht="16.1" customHeight="1" spans="1:6">
      <c r="A54" s="11" t="s">
        <v>56</v>
      </c>
      <c r="B54" s="12" t="s">
        <v>57</v>
      </c>
      <c r="C54" s="11" t="s">
        <v>51</v>
      </c>
      <c r="D54" s="14" t="s">
        <v>58</v>
      </c>
      <c r="E54" s="14">
        <f>216.52*0.92</f>
        <v>199.1984</v>
      </c>
      <c r="F54" s="14">
        <f>2.24*199.1984</f>
        <v>446.204416</v>
      </c>
    </row>
    <row r="55" ht="16.85" customHeight="1" spans="1:6">
      <c r="A55" s="11" t="s">
        <v>59</v>
      </c>
      <c r="B55" s="12" t="s">
        <v>60</v>
      </c>
      <c r="C55" s="11"/>
      <c r="D55" s="14"/>
      <c r="E55" s="14"/>
      <c r="F55" s="14"/>
    </row>
    <row r="56" ht="16.1" customHeight="1" spans="1:6">
      <c r="A56" s="11" t="s">
        <v>14</v>
      </c>
      <c r="B56" s="12" t="s">
        <v>61</v>
      </c>
      <c r="C56" s="11" t="s">
        <v>62</v>
      </c>
      <c r="D56" s="14" t="s">
        <v>63</v>
      </c>
      <c r="E56" s="14">
        <f>1105.75*0.92</f>
        <v>1017.29</v>
      </c>
      <c r="F56" s="14">
        <f>4*1017.29</f>
        <v>4069.16</v>
      </c>
    </row>
    <row r="57" ht="16.1" customHeight="1" spans="1:6">
      <c r="A57" s="11" t="s">
        <v>17</v>
      </c>
      <c r="B57" s="12" t="s">
        <v>64</v>
      </c>
      <c r="C57" s="11" t="s">
        <v>62</v>
      </c>
      <c r="D57" s="14" t="s">
        <v>63</v>
      </c>
      <c r="E57" s="14">
        <f>1015*0.92</f>
        <v>933.8</v>
      </c>
      <c r="F57" s="14">
        <f>4*933.8</f>
        <v>3735.2</v>
      </c>
    </row>
    <row r="58" ht="16.85" customHeight="1" spans="1:6">
      <c r="A58" s="11" t="s">
        <v>53</v>
      </c>
      <c r="B58" s="12" t="s">
        <v>65</v>
      </c>
      <c r="C58" s="11" t="s">
        <v>51</v>
      </c>
      <c r="D58" s="14" t="s">
        <v>63</v>
      </c>
      <c r="E58" s="14">
        <f>1115.75*0.92</f>
        <v>1026.49</v>
      </c>
      <c r="F58" s="14">
        <f>4*1026.49</f>
        <v>4105.96</v>
      </c>
    </row>
    <row r="59" ht="16.1" customHeight="1" spans="1:6">
      <c r="A59" s="11" t="s">
        <v>66</v>
      </c>
      <c r="B59" s="12" t="s">
        <v>67</v>
      </c>
      <c r="C59" s="11" t="s">
        <v>68</v>
      </c>
      <c r="D59" s="14" t="s">
        <v>69</v>
      </c>
      <c r="E59" s="14">
        <f>301.2*0.92</f>
        <v>277.104</v>
      </c>
      <c r="F59" s="14">
        <f>20*277.104</f>
        <v>5542.08</v>
      </c>
    </row>
    <row r="60" ht="16.1" customHeight="1" spans="1:6">
      <c r="A60" s="11" t="s">
        <v>66</v>
      </c>
      <c r="B60" s="12" t="s">
        <v>70</v>
      </c>
      <c r="C60" s="11"/>
      <c r="D60" s="14"/>
      <c r="E60" s="14"/>
      <c r="F60" s="14"/>
    </row>
    <row r="61" ht="16.85" customHeight="1" spans="1:6">
      <c r="A61" s="11" t="s">
        <v>14</v>
      </c>
      <c r="B61" s="12" t="s">
        <v>70</v>
      </c>
      <c r="C61" s="11" t="s">
        <v>68</v>
      </c>
      <c r="D61" s="14" t="s">
        <v>71</v>
      </c>
      <c r="E61" s="14">
        <f>114.73*0.92</f>
        <v>105.5516</v>
      </c>
      <c r="F61" s="14">
        <f>162*105.5516</f>
        <v>17099.3592</v>
      </c>
    </row>
    <row r="62" ht="16.1" customHeight="1" spans="1:6">
      <c r="A62" s="11"/>
      <c r="B62" s="12"/>
      <c r="C62" s="11"/>
      <c r="D62" s="13"/>
      <c r="E62" s="13"/>
      <c r="F62" s="13"/>
    </row>
    <row r="63" ht="16.1" customHeight="1" spans="1:6">
      <c r="A63" s="11"/>
      <c r="B63" s="12"/>
      <c r="C63" s="11"/>
      <c r="D63" s="13"/>
      <c r="E63" s="13"/>
      <c r="F63" s="13"/>
    </row>
    <row r="64" ht="16.85" customHeight="1" spans="1:6">
      <c r="A64" s="11"/>
      <c r="B64" s="12"/>
      <c r="C64" s="11"/>
      <c r="D64" s="13"/>
      <c r="E64" s="13"/>
      <c r="F64" s="13"/>
    </row>
    <row r="65" ht="16.1" customHeight="1" spans="1:6">
      <c r="A65" s="11"/>
      <c r="B65" s="12"/>
      <c r="C65" s="11"/>
      <c r="D65" s="13"/>
      <c r="E65" s="13"/>
      <c r="F65" s="13"/>
    </row>
    <row r="66" ht="16.1" customHeight="1" spans="1:6">
      <c r="A66" s="11"/>
      <c r="B66" s="12"/>
      <c r="C66" s="11"/>
      <c r="D66" s="13"/>
      <c r="E66" s="13"/>
      <c r="F66" s="13"/>
    </row>
    <row r="67" ht="16.85" customHeight="1" spans="1:6">
      <c r="A67" s="11"/>
      <c r="B67" s="12"/>
      <c r="C67" s="11"/>
      <c r="D67" s="13"/>
      <c r="E67" s="13"/>
      <c r="F67" s="13"/>
    </row>
    <row r="68" ht="16.1" customHeight="1" spans="1:6">
      <c r="A68" s="11"/>
      <c r="B68" s="12"/>
      <c r="C68" s="11"/>
      <c r="D68" s="13"/>
      <c r="E68" s="13"/>
      <c r="F68" s="13"/>
    </row>
    <row r="69" ht="16.85" customHeight="1" spans="1:6">
      <c r="A69" s="11"/>
      <c r="B69" s="12"/>
      <c r="C69" s="11"/>
      <c r="D69" s="13"/>
      <c r="E69" s="13"/>
      <c r="F69" s="13"/>
    </row>
    <row r="70" ht="16.1" customHeight="1" spans="1:6">
      <c r="A70" s="11"/>
      <c r="B70" s="12"/>
      <c r="C70" s="11"/>
      <c r="D70" s="13"/>
      <c r="E70" s="13"/>
      <c r="F70" s="13"/>
    </row>
    <row r="71" ht="16.1" customHeight="1" spans="1:6">
      <c r="A71" s="11"/>
      <c r="B71" s="12"/>
      <c r="C71" s="11"/>
      <c r="D71" s="13"/>
      <c r="E71" s="13"/>
      <c r="F71" s="13"/>
    </row>
    <row r="72" ht="16.85" customHeight="1" spans="1:6">
      <c r="A72" s="11"/>
      <c r="B72" s="12"/>
      <c r="C72" s="11"/>
      <c r="D72" s="13"/>
      <c r="E72" s="13"/>
      <c r="F72" s="13"/>
    </row>
    <row r="73" ht="16.1" customHeight="1" spans="1:6">
      <c r="A73" s="11"/>
      <c r="B73" s="12"/>
      <c r="C73" s="11"/>
      <c r="D73" s="13"/>
      <c r="E73" s="13"/>
      <c r="F73" s="13"/>
    </row>
    <row r="74" ht="16.1" customHeight="1" spans="1:6">
      <c r="A74" s="11"/>
      <c r="B74" s="12"/>
      <c r="C74" s="11"/>
      <c r="D74" s="13"/>
      <c r="E74" s="13"/>
      <c r="F74" s="13"/>
    </row>
    <row r="75" ht="16.85" customHeight="1" spans="1:6">
      <c r="A75" s="11"/>
      <c r="B75" s="12"/>
      <c r="C75" s="11"/>
      <c r="D75" s="13"/>
      <c r="E75" s="13"/>
      <c r="F75" s="13"/>
    </row>
    <row r="76" ht="16.1" customHeight="1" spans="1:6">
      <c r="A76" s="11"/>
      <c r="B76" s="12"/>
      <c r="C76" s="11"/>
      <c r="D76" s="13"/>
      <c r="E76" s="13"/>
      <c r="F76" s="13"/>
    </row>
    <row r="77" ht="16.1" customHeight="1" spans="1:6">
      <c r="A77" s="11"/>
      <c r="B77" s="12"/>
      <c r="C77" s="11"/>
      <c r="D77" s="13"/>
      <c r="E77" s="13"/>
      <c r="F77" s="13"/>
    </row>
    <row r="78" ht="16.85" customHeight="1" spans="1:6">
      <c r="A78" s="11"/>
      <c r="B78" s="12"/>
      <c r="C78" s="11"/>
      <c r="D78" s="13"/>
      <c r="E78" s="13"/>
      <c r="F78" s="13"/>
    </row>
    <row r="79" ht="16.1" customHeight="1" spans="1:6">
      <c r="A79" s="11"/>
      <c r="B79" s="12"/>
      <c r="C79" s="11"/>
      <c r="D79" s="13"/>
      <c r="E79" s="13"/>
      <c r="F79" s="13"/>
    </row>
    <row r="80" ht="16.1" customHeight="1" spans="1:6">
      <c r="A80" s="11"/>
      <c r="B80" s="12"/>
      <c r="C80" s="11"/>
      <c r="D80" s="13"/>
      <c r="E80" s="13"/>
      <c r="F80" s="13"/>
    </row>
    <row r="81" ht="16.85" customHeight="1" spans="1:6">
      <c r="A81" s="11"/>
      <c r="B81" s="12"/>
      <c r="C81" s="11"/>
      <c r="D81" s="13"/>
      <c r="E81" s="13"/>
      <c r="F81" s="13"/>
    </row>
    <row r="82" ht="16.1" customHeight="1" spans="1:6">
      <c r="A82" s="11"/>
      <c r="B82" s="12"/>
      <c r="C82" s="11"/>
      <c r="D82" s="13"/>
      <c r="E82" s="13"/>
      <c r="F82" s="13"/>
    </row>
    <row r="83" ht="16.1" customHeight="1" spans="1:6">
      <c r="A83" s="11"/>
      <c r="B83" s="12"/>
      <c r="C83" s="11"/>
      <c r="D83" s="13"/>
      <c r="E83" s="13"/>
      <c r="F83" s="13"/>
    </row>
    <row r="84" ht="32.95" customHeight="1" spans="1:6">
      <c r="A84" s="6"/>
      <c r="B84" s="15" t="s">
        <v>72</v>
      </c>
      <c r="C84" s="17">
        <f>SUM(F49:F61)</f>
        <v>312035.272816</v>
      </c>
      <c r="D84" s="17"/>
      <c r="E84" s="5"/>
      <c r="F84" s="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</sheetData>
  <mergeCells count="16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:E11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73</v>
      </c>
      <c r="B1" s="1"/>
      <c r="C1" s="1"/>
      <c r="D1" s="1"/>
      <c r="E1" s="1"/>
    </row>
    <row r="2" ht="16.85" customHeight="1" spans="1:3">
      <c r="A2" s="2" t="s">
        <v>74</v>
      </c>
      <c r="B2" s="2"/>
      <c r="C2" s="2"/>
    </row>
    <row r="3" ht="27.85" customHeight="1" spans="1:5">
      <c r="A3" s="3" t="s">
        <v>75</v>
      </c>
      <c r="B3" s="3" t="s">
        <v>76</v>
      </c>
      <c r="C3" s="3" t="s">
        <v>77</v>
      </c>
      <c r="D3" s="3"/>
      <c r="E3" s="3" t="s">
        <v>78</v>
      </c>
    </row>
    <row r="4" ht="28.55" customHeight="1" spans="1:5">
      <c r="A4" s="3" t="s">
        <v>79</v>
      </c>
      <c r="B4" s="3" t="s">
        <v>80</v>
      </c>
      <c r="C4" s="3" t="s">
        <v>3</v>
      </c>
      <c r="D4" s="3"/>
      <c r="E4" s="4">
        <f>'【5.1】工程量清单(2位小数)'!C41</f>
        <v>9829.28</v>
      </c>
    </row>
    <row r="5" ht="27.85" customHeight="1" spans="1:5">
      <c r="A5" s="3" t="s">
        <v>81</v>
      </c>
      <c r="B5" s="3" t="s">
        <v>82</v>
      </c>
      <c r="C5" s="3" t="s">
        <v>38</v>
      </c>
      <c r="D5" s="3"/>
      <c r="E5" s="4">
        <f>'【5.1】工程量清单(2位小数)'!C84</f>
        <v>312035.272816</v>
      </c>
    </row>
    <row r="6" ht="27.85" customHeight="1" spans="1:5">
      <c r="A6" s="3" t="s">
        <v>83</v>
      </c>
      <c r="B6" s="5" t="s">
        <v>84</v>
      </c>
      <c r="C6" s="5"/>
      <c r="D6" s="5"/>
      <c r="E6" s="4">
        <f>E5+E4</f>
        <v>321864.552816</v>
      </c>
    </row>
    <row r="7" ht="27.85" customHeight="1" spans="1:5">
      <c r="A7" s="3" t="s">
        <v>85</v>
      </c>
      <c r="B7" s="6" t="s">
        <v>86</v>
      </c>
      <c r="C7" s="6"/>
      <c r="D7" s="6"/>
      <c r="E7" s="4"/>
    </row>
    <row r="8" ht="27.85" customHeight="1" spans="1:5">
      <c r="A8" s="3" t="s">
        <v>87</v>
      </c>
      <c r="B8" s="7" t="s">
        <v>88</v>
      </c>
      <c r="C8" s="7"/>
      <c r="D8" s="7"/>
      <c r="E8" s="4">
        <f>E6</f>
        <v>321864.552816</v>
      </c>
    </row>
    <row r="9" ht="27.1" customHeight="1" spans="1:5">
      <c r="A9" s="3" t="s">
        <v>89</v>
      </c>
      <c r="B9" s="6" t="s">
        <v>90</v>
      </c>
      <c r="C9" s="6"/>
      <c r="D9" s="6"/>
      <c r="E9" s="4"/>
    </row>
    <row r="10" ht="27.85" customHeight="1" spans="1:5">
      <c r="A10" s="3" t="s">
        <v>91</v>
      </c>
      <c r="B10" s="6" t="s">
        <v>92</v>
      </c>
      <c r="C10" s="6"/>
      <c r="D10" s="6"/>
      <c r="E10" s="4"/>
    </row>
    <row r="11" ht="27.85" customHeight="1" spans="1:5">
      <c r="A11" s="6" t="s">
        <v>93</v>
      </c>
      <c r="B11" s="6" t="s">
        <v>94</v>
      </c>
      <c r="C11" s="6"/>
      <c r="D11" s="6"/>
      <c r="E11" s="4">
        <f>E8</f>
        <v>321864.552816</v>
      </c>
    </row>
  </sheetData>
  <mergeCells count="11">
    <mergeCell ref="A1:E1"/>
    <mergeCell ref="A2:C2"/>
    <mergeCell ref="C3:D3"/>
    <mergeCell ref="C4:D4"/>
    <mergeCell ref="C5:D5"/>
    <mergeCell ref="B6:D6"/>
    <mergeCell ref="B7:D7"/>
    <mergeCell ref="B8:D8"/>
    <mergeCell ref="B9:D9"/>
    <mergeCell ref="B10:D10"/>
    <mergeCell ref="B11:D11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【5.1】工程量清单(2位小数)</vt:lpstr>
      <vt:lpstr>【5.4】投标报价汇总表(2位小数)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2020-08-05T06:36:00Z</dcterms:created>
  <dcterms:modified xsi:type="dcterms:W3CDTF">2020-08-13T00:55:40Z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