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<sst xmlns="http://schemas.openxmlformats.org/spreadsheetml/2006/main" count="113" uniqueCount="75">
  <si>
    <t>投标报价汇总表</t>
  </si>
  <si>
    <t>标段：霍山县“2021年自然村通硬化和联网路”与儿街镇指封山村江家湾组合路工程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</si>
  <si>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</si>
  <si>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</si>
  <si>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</si>
  <si>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</si>
  <si>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</si>
  <si>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</si>
  <si>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</si>
  <si>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</si>
  <si>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</si>
  <si>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</si>
  <si>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</si>
  <si>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</si>
  <si>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</si>
  <si>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</si>
  <si>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第100章至700章清单合计</t>
  </si>
  <si>
    <t>5</t>
  </si>
  <si>
    <t>已包含在清单合计中的材料、工程设备、专业工程暂估价合计</t>
  </si>
  <si>
    <t>6</t>
  </si>
  <si>
    <t>清单合计减去材料、工程设备、专业工程暂估价
合计(即4-5)=6</t>
  </si>
  <si>
    <t>7</t>
  </si>
  <si>
    <t>计日工合计</t>
  </si>
  <si>
    <t>8</t>
  </si>
  <si>
    <t>暂列金额(不含计日工总额)</t>
  </si>
  <si>
    <t>9</t>
  </si>
  <si>
    <t>投标报价(4+7+8)=9</t>
  </si>
  <si>
    <t>工程量清单</t>
  </si>
  <si>
    <t>合同段: 霍山县“2021年自然村通硬化和联网路”与儿街镇指封山村江家湾组合路工程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</si>
  <si>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</si>
  <si>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</si>
  <si>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</si>
  <si>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</si>
  <si>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</si>
  <si>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</si>
  <si>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</si>
  <si>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</si>
  <si>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</si>
  <si>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-1</t>
  </si>
  <si>
    <t>保险费</t>
  </si>
  <si>
    <t>101-1-a</t>
  </si>
  <si>
    <t>按合同条款规定，提供建筑工程一切险</t>
  </si>
  <si>
    <t>总额</t>
  </si>
  <si>
    <t>101-1-b</t>
  </si>
  <si>
    <t>按合同条款规定，提供第三者责任险</t>
  </si>
  <si>
    <t>102</t>
  </si>
  <si>
    <t>工程管理</t>
  </si>
  <si>
    <t>竣工文件</t>
  </si>
  <si>
    <t>-2</t>
  </si>
  <si>
    <t>施工环保费</t>
  </si>
  <si>
    <t>-3</t>
  </si>
  <si>
    <t>安全生产费</t>
  </si>
  <si>
    <t>103</t>
  </si>
  <si>
    <t>临时工程与设施</t>
  </si>
  <si>
    <t>临时道路修建、养护与拆除(包括原道路的养护)</t>
  </si>
  <si>
    <t>临时占地</t>
  </si>
  <si>
    <t>104</t>
  </si>
  <si>
    <t>承包人驻地建设</t>
  </si>
  <si>
    <t>清单  第 100 章合计   人民币</t>
  </si>
  <si>
    <t>202</t>
  </si>
  <si>
    <t>路基清表、整平、碾压</t>
  </si>
  <si>
    <t>清表、整平、碾压</t>
  </si>
  <si>
    <t>202-1-a</t>
  </si>
  <si>
    <t>清理现场</t>
  </si>
  <si>
    <t>m2</t>
  </si>
  <si>
    <t>清单  第 200 章合计   人民币</t>
  </si>
  <si>
    <t>312</t>
  </si>
  <si>
    <t>水泥混凝土路面（L=580m，B=4.5m;含切缝、压纹、灌缝）</t>
  </si>
  <si>
    <t>水泥混凝土路面</t>
  </si>
  <si>
    <t>312-1-a</t>
  </si>
  <si>
    <t>厚200mmC35水泥混凝土路面（商混）</t>
  </si>
  <si>
    <t>313</t>
  </si>
  <si>
    <t>路肩培土</t>
  </si>
  <si>
    <t>路肩培土（B=0.3m,H=0.2m）</t>
  </si>
  <si>
    <t>清单  第 300 章合计   人民币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</si>
</sst>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宋体"/>
      <charset val="134"/>
    </font>
    <font>
      <u/>
      <sz val="9"/>
      <color indexed="8"/>
      <name val="smart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2" borderId="9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0" borderId="15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176" fontId="2" fillId="0" borderId="6" xfId="0" applyNumberFormat="1" applyFont="1" applyBorder="1" applyAlignment="1">
      <alignment horizontal="right" shrinkToFit="1"/>
    </xf>
    <xf numFmtId="176" fontId="2" fillId="0" borderId="7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2" sqref="A2:C2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8" t="s">
        <v>2</v>
      </c>
      <c r="B3" s="19" t="s">
        <v>3</v>
      </c>
      <c r="C3" s="19" t="s">
        <v>4</v>
      </c>
      <c r="D3" s="19"/>
      <c r="E3" s="20" t="s">
        <v>5</v>
      </c>
    </row>
    <row r="4" ht="28.55" customHeight="1" spans="1:5">
      <c r="A4" s="18" t="s">
        <v>6</v>
      </c>
      <c r="B4" s="19" t="s">
        <v>7</v>
      </c>
      <c r="C4" s="19" t="s">
        <v>8</v>
      </c>
      <c r="D4" s="19"/>
      <c r="E4" s="21">
        <f>'【5.1】工程量清单(2位小数)'!C41</f>
        <v>8476.4064</v>
      </c>
    </row>
    <row r="5" ht="27.85" customHeight="1" spans="1:5">
      <c r="A5" s="18" t="s">
        <v>9</v>
      </c>
      <c r="B5" s="19" t="s">
        <v>10</v>
      </c>
      <c r="C5" s="19" t="s">
        <v>11</v>
      </c>
      <c r="D5" s="19"/>
      <c r="E5" s="21">
        <f>'【5.1】工程量清单(2位小数)'!C84</f>
        <v>4042.368</v>
      </c>
    </row>
    <row r="6" ht="28.55" customHeight="1" spans="1:5">
      <c r="A6" s="18" t="s">
        <v>12</v>
      </c>
      <c r="B6" s="19" t="s">
        <v>13</v>
      </c>
      <c r="C6" s="19" t="s">
        <v>14</v>
      </c>
      <c r="D6" s="19"/>
      <c r="E6" s="21">
        <f>'【5.1】工程量清单(2位小数)'!C127</f>
        <v>306477.336</v>
      </c>
    </row>
    <row r="7" ht="27.85" customHeight="1" spans="1:5">
      <c r="A7" s="18" t="s">
        <v>15</v>
      </c>
      <c r="B7" s="18" t="s">
        <v>16</v>
      </c>
      <c r="C7" s="18"/>
      <c r="D7" s="18"/>
      <c r="E7" s="21">
        <f>E6+E5+E4</f>
        <v>318996.1104</v>
      </c>
    </row>
    <row r="8" ht="27.85" customHeight="1" spans="1:5">
      <c r="A8" s="18" t="s">
        <v>17</v>
      </c>
      <c r="B8" s="20" t="s">
        <v>18</v>
      </c>
      <c r="C8" s="20"/>
      <c r="D8" s="20"/>
      <c r="E8" s="21"/>
    </row>
    <row r="9" ht="27.85" customHeight="1" spans="1:5">
      <c r="A9" s="18" t="s">
        <v>19</v>
      </c>
      <c r="B9" s="22" t="s">
        <v>20</v>
      </c>
      <c r="C9" s="22"/>
      <c r="D9" s="22"/>
      <c r="E9" s="21">
        <f>E7</f>
        <v>318996.1104</v>
      </c>
    </row>
    <row r="10" ht="27.1" customHeight="1" spans="1:5">
      <c r="A10" s="18" t="s">
        <v>21</v>
      </c>
      <c r="B10" s="20" t="s">
        <v>22</v>
      </c>
      <c r="C10" s="20"/>
      <c r="D10" s="20"/>
      <c r="E10" s="21"/>
    </row>
    <row r="11" ht="27.85" customHeight="1" spans="1:5">
      <c r="A11" s="18" t="s">
        <v>23</v>
      </c>
      <c r="B11" s="20" t="s">
        <v>24</v>
      </c>
      <c r="C11" s="20"/>
      <c r="D11" s="20"/>
      <c r="E11" s="21"/>
    </row>
    <row r="12" ht="27.85" customHeight="1" spans="1:5">
      <c r="A12" s="15" t="s">
        <v>25</v>
      </c>
      <c r="B12" s="20" t="s">
        <v>26</v>
      </c>
      <c r="C12" s="20"/>
      <c r="D12" s="20"/>
      <c r="E12" s="21">
        <f>E9</f>
        <v>318996.1104</v>
      </c>
    </row>
  </sheetData>
  <mergeCells count="12">
    <mergeCell ref="A1:E1"/>
    <mergeCell ref="A2:C2"/>
    <mergeCell ref="C3:D3"/>
    <mergeCell ref="C4:D4"/>
    <mergeCell ref="C5:D5"/>
    <mergeCell ref="C6:D6"/>
    <mergeCell ref="B7:D7"/>
    <mergeCell ref="B8:D8"/>
    <mergeCell ref="B9:D9"/>
    <mergeCell ref="B10:D10"/>
    <mergeCell ref="B11:D11"/>
    <mergeCell ref="B12:D12"/>
  </mergeCells>
  <pageMargins left="0.98" right="0.47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workbookViewId="0">
      <selection activeCell="B6" sqref="B6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27</v>
      </c>
      <c r="B1" s="1"/>
      <c r="C1" s="1"/>
      <c r="D1" s="1"/>
      <c r="E1" s="1"/>
      <c r="F1" s="1"/>
    </row>
    <row r="2" ht="16.85" customHeight="1" spans="1:6">
      <c r="A2" s="2" t="s">
        <v>28</v>
      </c>
      <c r="B2" s="2"/>
      <c r="C2" s="2"/>
      <c r="D2" s="2"/>
      <c r="E2" s="2" t="s">
        <v>29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6" t="s">
        <v>35</v>
      </c>
    </row>
    <row r="5" ht="16.1" customHeight="1" spans="1:6">
      <c r="A5" s="7" t="s">
        <v>36</v>
      </c>
      <c r="B5" s="8" t="s">
        <v>37</v>
      </c>
      <c r="C5" s="9"/>
      <c r="D5" s="10"/>
      <c r="E5" s="10"/>
      <c r="F5" s="11"/>
    </row>
    <row r="6" ht="16.85" customHeight="1" spans="1:6">
      <c r="A6" s="7" t="s">
        <v>38</v>
      </c>
      <c r="B6" s="8" t="s">
        <v>39</v>
      </c>
      <c r="C6" s="9"/>
      <c r="D6" s="10"/>
      <c r="E6" s="10"/>
      <c r="F6" s="11"/>
    </row>
    <row r="7" ht="16.1" customHeight="1" spans="1:6">
      <c r="A7" s="7" t="s">
        <v>40</v>
      </c>
      <c r="B7" s="8" t="s">
        <v>41</v>
      </c>
      <c r="C7" s="9" t="s">
        <v>42</v>
      </c>
      <c r="D7" s="12">
        <v>1</v>
      </c>
      <c r="E7" s="12">
        <f>0.88*882.16</f>
        <v>776.3008</v>
      </c>
      <c r="F7" s="13">
        <f t="shared" ref="F7:F12" si="0">D7*E7</f>
        <v>776.3008</v>
      </c>
    </row>
    <row r="8" ht="16.1" customHeight="1" spans="1:6">
      <c r="A8" s="7" t="s">
        <v>43</v>
      </c>
      <c r="B8" s="8" t="s">
        <v>44</v>
      </c>
      <c r="C8" s="9" t="s">
        <v>42</v>
      </c>
      <c r="D8" s="12">
        <v>1</v>
      </c>
      <c r="E8" s="12">
        <f>0.88*351.98</f>
        <v>309.7424</v>
      </c>
      <c r="F8" s="14">
        <f t="shared" si="0"/>
        <v>309.7424</v>
      </c>
    </row>
    <row r="9" ht="16.85" customHeight="1" spans="1:6">
      <c r="A9" s="7" t="s">
        <v>45</v>
      </c>
      <c r="B9" s="8" t="s">
        <v>46</v>
      </c>
      <c r="C9" s="9"/>
      <c r="D9" s="12"/>
      <c r="E9" s="12"/>
      <c r="F9" s="13"/>
    </row>
    <row r="10" ht="16.1" customHeight="1" spans="1:6">
      <c r="A10" s="7" t="s">
        <v>38</v>
      </c>
      <c r="B10" s="8" t="s">
        <v>47</v>
      </c>
      <c r="C10" s="9" t="s">
        <v>42</v>
      </c>
      <c r="D10" s="12">
        <v>1</v>
      </c>
      <c r="E10" s="12">
        <f>0.88*282.29</f>
        <v>248.4152</v>
      </c>
      <c r="F10" s="14">
        <f t="shared" si="0"/>
        <v>248.4152</v>
      </c>
    </row>
    <row r="11" ht="16.1" customHeight="1" spans="1:6">
      <c r="A11" s="7" t="s">
        <v>48</v>
      </c>
      <c r="B11" s="8" t="s">
        <v>49</v>
      </c>
      <c r="C11" s="9" t="s">
        <v>42</v>
      </c>
      <c r="D11" s="12">
        <v>1</v>
      </c>
      <c r="E11" s="12">
        <f>0.88*352.86</f>
        <v>310.5168</v>
      </c>
      <c r="F11" s="14">
        <f t="shared" si="0"/>
        <v>310.5168</v>
      </c>
    </row>
    <row r="12" ht="16.85" customHeight="1" spans="1:6">
      <c r="A12" s="7" t="s">
        <v>50</v>
      </c>
      <c r="B12" s="8" t="s">
        <v>51</v>
      </c>
      <c r="C12" s="9" t="s">
        <v>42</v>
      </c>
      <c r="D12" s="12">
        <v>1</v>
      </c>
      <c r="E12" s="12">
        <f>0.88*5292.95</f>
        <v>4657.796</v>
      </c>
      <c r="F12" s="14">
        <f t="shared" si="0"/>
        <v>4657.796</v>
      </c>
    </row>
    <row r="13" ht="16.1" customHeight="1" spans="1:6">
      <c r="A13" s="7" t="s">
        <v>52</v>
      </c>
      <c r="B13" s="8" t="s">
        <v>53</v>
      </c>
      <c r="C13" s="9"/>
      <c r="D13" s="12"/>
      <c r="E13" s="12"/>
      <c r="F13" s="13"/>
    </row>
    <row r="14" ht="16.1" customHeight="1" spans="1:6">
      <c r="A14" s="7" t="s">
        <v>38</v>
      </c>
      <c r="B14" s="8" t="s">
        <v>54</v>
      </c>
      <c r="C14" s="9" t="s">
        <v>42</v>
      </c>
      <c r="D14" s="12">
        <v>1</v>
      </c>
      <c r="E14" s="12">
        <f>0.88*352.86</f>
        <v>310.5168</v>
      </c>
      <c r="F14" s="14">
        <f t="shared" ref="F14:F17" si="1">D14*E14</f>
        <v>310.5168</v>
      </c>
    </row>
    <row r="15" ht="16.85" customHeight="1" spans="1:6">
      <c r="A15" s="7" t="s">
        <v>48</v>
      </c>
      <c r="B15" s="8" t="s">
        <v>55</v>
      </c>
      <c r="C15" s="9" t="s">
        <v>42</v>
      </c>
      <c r="D15" s="12">
        <v>1</v>
      </c>
      <c r="E15" s="12">
        <f>0.88*352.86</f>
        <v>310.5168</v>
      </c>
      <c r="F15" s="14">
        <f t="shared" si="1"/>
        <v>310.5168</v>
      </c>
    </row>
    <row r="16" ht="16.1" customHeight="1" spans="1:6">
      <c r="A16" s="7" t="s">
        <v>56</v>
      </c>
      <c r="B16" s="8" t="s">
        <v>57</v>
      </c>
      <c r="C16" s="9"/>
      <c r="D16" s="12"/>
      <c r="E16" s="12"/>
      <c r="F16" s="13"/>
    </row>
    <row r="17" ht="16.1" customHeight="1" spans="1:6">
      <c r="A17" s="7" t="s">
        <v>38</v>
      </c>
      <c r="B17" s="8" t="s">
        <v>57</v>
      </c>
      <c r="C17" s="9" t="s">
        <v>42</v>
      </c>
      <c r="D17" s="12">
        <v>1</v>
      </c>
      <c r="E17" s="12">
        <f>0.88*1764.32</f>
        <v>1552.6016</v>
      </c>
      <c r="F17" s="14">
        <f t="shared" si="1"/>
        <v>1552.6016</v>
      </c>
    </row>
    <row r="18" ht="16.85" customHeight="1" spans="1:6">
      <c r="A18" s="7"/>
      <c r="B18" s="8"/>
      <c r="C18" s="9"/>
      <c r="D18" s="12"/>
      <c r="E18" s="12"/>
      <c r="F18" s="13"/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5"/>
      <c r="B41" s="16" t="s">
        <v>58</v>
      </c>
      <c r="C41" s="17">
        <f>SUM(F7:F17)</f>
        <v>8476.4064</v>
      </c>
      <c r="D41" s="15"/>
      <c r="E41" s="15"/>
      <c r="F41" s="15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27</v>
      </c>
      <c r="B44" s="1"/>
      <c r="C44" s="1"/>
      <c r="D44" s="1"/>
      <c r="E44" s="1"/>
      <c r="F44" s="1"/>
    </row>
    <row r="45" ht="16.85" customHeight="1" spans="1:6">
      <c r="A45" s="2" t="s">
        <v>28</v>
      </c>
      <c r="B45" s="2"/>
      <c r="C45" s="2"/>
      <c r="D45" s="2"/>
      <c r="E45" s="2" t="s">
        <v>29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30</v>
      </c>
      <c r="B47" s="5" t="s">
        <v>31</v>
      </c>
      <c r="C47" s="5" t="s">
        <v>32</v>
      </c>
      <c r="D47" s="5" t="s">
        <v>33</v>
      </c>
      <c r="E47" s="5" t="s">
        <v>34</v>
      </c>
      <c r="F47" s="6" t="s">
        <v>35</v>
      </c>
    </row>
    <row r="48" ht="16.1" customHeight="1" spans="1:6">
      <c r="A48" s="7" t="s">
        <v>59</v>
      </c>
      <c r="B48" s="8" t="s">
        <v>60</v>
      </c>
      <c r="C48" s="9"/>
      <c r="D48" s="10"/>
      <c r="E48" s="10"/>
      <c r="F48" s="11"/>
    </row>
    <row r="49" ht="16.85" customHeight="1" spans="1:6">
      <c r="A49" s="7" t="s">
        <v>38</v>
      </c>
      <c r="B49" s="8" t="s">
        <v>61</v>
      </c>
      <c r="C49" s="9"/>
      <c r="D49" s="10"/>
      <c r="E49" s="10"/>
      <c r="F49" s="11"/>
    </row>
    <row r="50" ht="16.1" customHeight="1" spans="1:6">
      <c r="A50" s="7" t="s">
        <v>62</v>
      </c>
      <c r="B50" s="8" t="s">
        <v>63</v>
      </c>
      <c r="C50" s="9" t="s">
        <v>64</v>
      </c>
      <c r="D50" s="12">
        <v>3190</v>
      </c>
      <c r="E50" s="12">
        <f>0.88*1.44</f>
        <v>1.2672</v>
      </c>
      <c r="F50" s="14">
        <f>D50*E50</f>
        <v>4042.368</v>
      </c>
    </row>
    <row r="51" ht="16.1" customHeight="1" spans="1:6">
      <c r="A51" s="7"/>
      <c r="B51" s="8"/>
      <c r="C51" s="9"/>
      <c r="D51" s="12"/>
      <c r="E51" s="12"/>
      <c r="F51" s="13"/>
    </row>
    <row r="52" ht="16.85" customHeight="1" spans="1:6">
      <c r="A52" s="7"/>
      <c r="B52" s="8"/>
      <c r="C52" s="9"/>
      <c r="D52" s="12"/>
      <c r="E52" s="12"/>
      <c r="F52" s="13"/>
    </row>
    <row r="53" ht="16.1" customHeight="1" spans="1:6">
      <c r="A53" s="7"/>
      <c r="B53" s="8"/>
      <c r="C53" s="9"/>
      <c r="D53" s="12"/>
      <c r="E53" s="12"/>
      <c r="F53" s="13"/>
    </row>
    <row r="54" ht="16.1" customHeight="1" spans="1:6">
      <c r="A54" s="7"/>
      <c r="B54" s="8"/>
      <c r="C54" s="9"/>
      <c r="D54" s="12"/>
      <c r="E54" s="12"/>
      <c r="F54" s="13"/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5"/>
      <c r="B84" s="16" t="s">
        <v>65</v>
      </c>
      <c r="C84" s="17">
        <f>F50</f>
        <v>4042.368</v>
      </c>
      <c r="D84" s="15"/>
      <c r="E84" s="15"/>
      <c r="F84" s="15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27</v>
      </c>
      <c r="B87" s="1"/>
      <c r="C87" s="1"/>
      <c r="D87" s="1"/>
      <c r="E87" s="1"/>
      <c r="F87" s="1"/>
    </row>
    <row r="88" ht="16.85" customHeight="1" spans="1:6">
      <c r="A88" s="2" t="s">
        <v>28</v>
      </c>
      <c r="B88" s="2"/>
      <c r="C88" s="2"/>
      <c r="D88" s="2"/>
      <c r="E88" s="2" t="s">
        <v>29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30</v>
      </c>
      <c r="B90" s="5" t="s">
        <v>31</v>
      </c>
      <c r="C90" s="5" t="s">
        <v>32</v>
      </c>
      <c r="D90" s="5" t="s">
        <v>33</v>
      </c>
      <c r="E90" s="5" t="s">
        <v>34</v>
      </c>
      <c r="F90" s="6" t="s">
        <v>35</v>
      </c>
    </row>
    <row r="91" ht="16.1" customHeight="1" spans="1:6">
      <c r="A91" s="7" t="s">
        <v>66</v>
      </c>
      <c r="B91" s="8" t="s">
        <v>67</v>
      </c>
      <c r="C91" s="9"/>
      <c r="D91" s="10"/>
      <c r="E91" s="10"/>
      <c r="F91" s="11"/>
    </row>
    <row r="92" ht="16.85" customHeight="1" spans="1:6">
      <c r="A92" s="7" t="s">
        <v>38</v>
      </c>
      <c r="B92" s="8" t="s">
        <v>68</v>
      </c>
      <c r="C92" s="9"/>
      <c r="D92" s="10"/>
      <c r="E92" s="10"/>
      <c r="F92" s="11"/>
    </row>
    <row r="93" ht="16.1" customHeight="1" spans="1:6">
      <c r="A93" s="7" t="s">
        <v>69</v>
      </c>
      <c r="B93" s="8" t="s">
        <v>70</v>
      </c>
      <c r="C93" s="9" t="s">
        <v>64</v>
      </c>
      <c r="D93" s="12">
        <v>2610</v>
      </c>
      <c r="E93" s="12">
        <f>0.88*133.15</f>
        <v>117.172</v>
      </c>
      <c r="F93" s="14">
        <f>D93*E93</f>
        <v>305818.92</v>
      </c>
    </row>
    <row r="94" ht="16.1" customHeight="1" spans="1:6">
      <c r="A94" s="7" t="s">
        <v>71</v>
      </c>
      <c r="B94" s="8" t="s">
        <v>72</v>
      </c>
      <c r="C94" s="9"/>
      <c r="D94" s="12"/>
      <c r="E94" s="12"/>
      <c r="F94" s="13"/>
    </row>
    <row r="95" ht="16.85" customHeight="1" spans="1:6">
      <c r="A95" s="7" t="s">
        <v>38</v>
      </c>
      <c r="B95" s="8" t="s">
        <v>73</v>
      </c>
      <c r="C95" s="9" t="s">
        <v>64</v>
      </c>
      <c r="D95" s="12">
        <v>348</v>
      </c>
      <c r="E95" s="12">
        <f>0.88*2.15</f>
        <v>1.892</v>
      </c>
      <c r="F95" s="14">
        <f>D95*E95</f>
        <v>658.416</v>
      </c>
    </row>
    <row r="96" ht="16.1" customHeight="1" spans="1:6">
      <c r="A96" s="7"/>
      <c r="B96" s="8"/>
      <c r="C96" s="9"/>
      <c r="D96" s="10"/>
      <c r="E96" s="10"/>
      <c r="F96" s="11"/>
    </row>
    <row r="97" ht="16.1" customHeight="1" spans="1:6">
      <c r="A97" s="7"/>
      <c r="B97" s="8"/>
      <c r="C97" s="9"/>
      <c r="D97" s="10"/>
      <c r="E97" s="10"/>
      <c r="F97" s="11"/>
    </row>
    <row r="98" ht="16.85" customHeight="1" spans="1:6">
      <c r="A98" s="7"/>
      <c r="B98" s="8"/>
      <c r="C98" s="9"/>
      <c r="D98" s="10"/>
      <c r="E98" s="10"/>
      <c r="F98" s="11"/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5"/>
      <c r="B127" s="16" t="s">
        <v>74</v>
      </c>
      <c r="C127" s="17">
        <f>F93+F95</f>
        <v>306477.336</v>
      </c>
      <c r="D127" s="15"/>
      <c r="E127" s="15"/>
      <c r="F127" s="15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</sheetData>
  <mergeCells count="21">
    <mergeCell ref="A1:F1"/>
    <mergeCell ref="A2:D2"/>
    <mergeCell ref="E2:F2"/>
    <mergeCell ref="A3:F3"/>
    <mergeCell ref="D41:F41"/>
    <mergeCell ref="A42:F42"/>
    <mergeCell ref="A43:F43"/>
    <mergeCell ref="A44:F44"/>
    <mergeCell ref="A45:D45"/>
    <mergeCell ref="E45:F45"/>
    <mergeCell ref="A46:F46"/>
    <mergeCell ref="D84:F84"/>
    <mergeCell ref="A85:F85"/>
    <mergeCell ref="A86:F86"/>
    <mergeCell ref="A87:F87"/>
    <mergeCell ref="A88:D88"/>
    <mergeCell ref="E88:F88"/>
    <mergeCell ref="A89:F89"/>
    <mergeCell ref="D127:F127"/>
    <mergeCell ref="A128:F128"/>
    <mergeCell ref="A129:F129"/>
  </mergeCells>
  <pageMargins left="0.98" right="0.47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2021-02-04T13:44:00Z</dcterms:created>
  <dcterms:modified xsi:type="dcterms:W3CDTF">2021-02-20T08:10:52Z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