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<sst xmlns="http://schemas.openxmlformats.org/spreadsheetml/2006/main" count="113" uniqueCount="75">
  <si>
    <t>投标报价汇总表</t>
  </si>
  <si>
    <t>标段：霍山县“2021年自然村通硬化和联网路”与儿街镇百福庵村付老家组合路工程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</si>
  <si>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</si>
  <si>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</si>
  <si>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</si>
  <si>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</si>
  <si>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</si>
  <si>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</si>
  <si>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</si>
  <si>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</si>
  <si>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</si>
  <si>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</si>
  <si>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</si>
  <si>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</si>
  <si>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</si>
  <si>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</si>
  <si>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</si>
  <si>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</si>
  <si>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</si>
  <si>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</si>
  <si>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</si>
  <si>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</si>
  <si>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</si>
  <si>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</si>
  <si>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</si>
  <si>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</si>
  <si>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</si>
  <si>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</si>
  <si>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霍山县“2021年自然村通硬化和联网路”与儿街镇百福庵村付老家组合路工程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</si>
  <si>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</si>
  <si>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</si>
  <si>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</si>
  <si>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</si>
  <si>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</si>
  <si>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</si>
  <si>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</si>
  <si>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</si>
  <si>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</si>
  <si>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</si>
  <si>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</si>
  <si>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</si>
  <si>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</si>
  <si>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</si>
  <si>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</si>
  <si>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</si>
  <si>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</si>
  <si>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</si>
  <si>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</si>
  <si>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</si>
  <si>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</si>
  <si>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</si>
  <si>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</si>
  <si>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</si>
  <si>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</si>
  <si>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</si>
  <si>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</si>
  <si>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</si>
  <si>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</si>
  <si>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</si>
  <si>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</si>
  <si>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</si>
  <si>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</si>
  <si>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</si>
  <si>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</si>
  <si>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</si>
  <si>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清单  第 200 章合计   人民币</t>
  </si>
  <si>
    <t>312</t>
  </si>
  <si>
    <t>水泥混凝土路面（L=1054m，B=4.5m;含切缝、压纹、灌缝）</t>
  </si>
  <si>
    <t>水泥混凝土路面</t>
  </si>
  <si>
    <t>312-1-a</t>
  </si>
  <si>
    <t>厚200mmC35水泥混凝土路面（商混）</t>
  </si>
  <si>
    <t>313</t>
  </si>
  <si>
    <t>路肩培土</t>
  </si>
  <si>
    <t>路肩培土（B=0.3m,H=0.2m）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</si>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</sst>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6" borderId="13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B7" sqref="B7:D7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  <col min="7" max="7" width="12.625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9" t="s">
        <v>2</v>
      </c>
      <c r="B3" s="20" t="s">
        <v>3</v>
      </c>
      <c r="C3" s="20" t="s">
        <v>4</v>
      </c>
      <c r="D3" s="20"/>
      <c r="E3" s="21" t="s">
        <v>5</v>
      </c>
    </row>
    <row r="4" ht="28.55" customHeight="1" spans="1:5">
      <c r="A4" s="19" t="s">
        <v>6</v>
      </c>
      <c r="B4" s="20" t="s">
        <v>7</v>
      </c>
      <c r="C4" s="20" t="s">
        <v>8</v>
      </c>
      <c r="D4" s="20"/>
      <c r="E4" s="22">
        <f>'【5.1】工程量清单(2位小数)'!C41</f>
        <v>15401.1</v>
      </c>
    </row>
    <row r="5" ht="27.85" customHeight="1" spans="1:5">
      <c r="A5" s="19" t="s">
        <v>9</v>
      </c>
      <c r="B5" s="20" t="s">
        <v>10</v>
      </c>
      <c r="C5" s="20" t="s">
        <v>11</v>
      </c>
      <c r="D5" s="20"/>
      <c r="E5" s="22">
        <f>'【5.1】工程量清单(2位小数)'!C84</f>
        <v>7345.9584</v>
      </c>
    </row>
    <row r="6" ht="28.55" customHeight="1" spans="1:5">
      <c r="A6" s="19" t="s">
        <v>12</v>
      </c>
      <c r="B6" s="20" t="s">
        <v>13</v>
      </c>
      <c r="C6" s="20" t="s">
        <v>14</v>
      </c>
      <c r="D6" s="20"/>
      <c r="E6" s="22">
        <f>'【5.1】工程量清单(2位小数)'!C127</f>
        <v>556848.68976</v>
      </c>
    </row>
    <row r="7" ht="27.85" customHeight="1" spans="1:5">
      <c r="A7" s="19" t="s">
        <v>15</v>
      </c>
      <c r="B7" s="19" t="s">
        <v>16</v>
      </c>
      <c r="C7" s="19"/>
      <c r="D7" s="19"/>
      <c r="E7" s="22">
        <f>E6+E5+E4</f>
        <v>579595.74816</v>
      </c>
    </row>
    <row r="8" ht="27.85" customHeight="1" spans="1:5">
      <c r="A8" s="19" t="s">
        <v>17</v>
      </c>
      <c r="B8" s="21" t="s">
        <v>18</v>
      </c>
      <c r="C8" s="21"/>
      <c r="D8" s="21"/>
      <c r="E8" s="23"/>
    </row>
    <row r="9" ht="27.85" customHeight="1" spans="1:5">
      <c r="A9" s="19" t="s">
        <v>19</v>
      </c>
      <c r="B9" s="24" t="s">
        <v>20</v>
      </c>
      <c r="C9" s="24"/>
      <c r="D9" s="24"/>
      <c r="E9" s="22">
        <f>E7</f>
        <v>579595.74816</v>
      </c>
    </row>
    <row r="10" ht="27.1" customHeight="1" spans="1:5">
      <c r="A10" s="19" t="s">
        <v>21</v>
      </c>
      <c r="B10" s="21" t="s">
        <v>22</v>
      </c>
      <c r="C10" s="21"/>
      <c r="D10" s="21"/>
      <c r="E10" s="22"/>
    </row>
    <row r="11" ht="27.85" customHeight="1" spans="1:5">
      <c r="A11" s="19" t="s">
        <v>23</v>
      </c>
      <c r="B11" s="21" t="s">
        <v>24</v>
      </c>
      <c r="C11" s="21"/>
      <c r="D11" s="21"/>
      <c r="E11" s="22"/>
    </row>
    <row r="12" ht="27.85" customHeight="1" spans="1:5">
      <c r="A12" s="15" t="s">
        <v>25</v>
      </c>
      <c r="B12" s="21" t="s">
        <v>26</v>
      </c>
      <c r="C12" s="21"/>
      <c r="D12" s="21"/>
      <c r="E12" s="22">
        <f>E9</f>
        <v>579595.74816</v>
      </c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opLeftCell="A70" workbookViewId="0">
      <selection activeCell="B91" sqref="B91"/>
    </sheetView>
  </sheetViews>
  <sheetFormatPr defaultColWidth="9" defaultRowHeight="14.25" outlineLevelCol="6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0.88*1602.83</f>
        <v>1410.4904</v>
      </c>
      <c r="F7" s="13">
        <f t="shared" ref="F7:F12" si="0">D7*E7</f>
        <v>1410.4904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0.88*639.53</f>
        <v>562.7864</v>
      </c>
      <c r="F8" s="14">
        <f t="shared" si="0"/>
        <v>562.7864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38</v>
      </c>
      <c r="B10" s="8" t="s">
        <v>47</v>
      </c>
      <c r="C10" s="9" t="s">
        <v>42</v>
      </c>
      <c r="D10" s="12">
        <v>1</v>
      </c>
      <c r="E10" s="12">
        <f>0.88*512.9</f>
        <v>451.352</v>
      </c>
      <c r="F10" s="14">
        <f t="shared" si="0"/>
        <v>451.352</v>
      </c>
    </row>
    <row r="11" ht="16.1" customHeight="1" spans="1:6">
      <c r="A11" s="7" t="s">
        <v>48</v>
      </c>
      <c r="B11" s="8" t="s">
        <v>49</v>
      </c>
      <c r="C11" s="9" t="s">
        <v>42</v>
      </c>
      <c r="D11" s="12">
        <v>1</v>
      </c>
      <c r="E11" s="12">
        <f>0.88*641.13</f>
        <v>564.1944</v>
      </c>
      <c r="F11" s="14">
        <f t="shared" si="0"/>
        <v>564.1944</v>
      </c>
    </row>
    <row r="12" ht="16.85" customHeight="1" spans="1:6">
      <c r="A12" s="7" t="s">
        <v>50</v>
      </c>
      <c r="B12" s="8" t="s">
        <v>51</v>
      </c>
      <c r="C12" s="9" t="s">
        <v>42</v>
      </c>
      <c r="D12" s="12">
        <v>1</v>
      </c>
      <c r="E12" s="12">
        <f>0.88*9616.95</f>
        <v>8462.916</v>
      </c>
      <c r="F12" s="14">
        <f t="shared" si="0"/>
        <v>8462.916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38</v>
      </c>
      <c r="B14" s="8" t="s">
        <v>54</v>
      </c>
      <c r="C14" s="9" t="s">
        <v>42</v>
      </c>
      <c r="D14" s="12">
        <v>1</v>
      </c>
      <c r="E14" s="12">
        <f>0.88*641.13</f>
        <v>564.1944</v>
      </c>
      <c r="F14" s="14">
        <f t="shared" ref="F14:F17" si="1">D14*E14</f>
        <v>564.1944</v>
      </c>
    </row>
    <row r="15" ht="16.85" customHeight="1" spans="1:6">
      <c r="A15" s="7" t="s">
        <v>48</v>
      </c>
      <c r="B15" s="8" t="s">
        <v>55</v>
      </c>
      <c r="C15" s="9" t="s">
        <v>42</v>
      </c>
      <c r="D15" s="12">
        <v>1</v>
      </c>
      <c r="E15" s="12">
        <f>0.88*641.13</f>
        <v>564.1944</v>
      </c>
      <c r="F15" s="14">
        <f t="shared" si="1"/>
        <v>564.1944</v>
      </c>
    </row>
    <row r="16" ht="16.1" customHeight="1" spans="1:6">
      <c r="A16" s="7" t="s">
        <v>56</v>
      </c>
      <c r="B16" s="8" t="s">
        <v>57</v>
      </c>
      <c r="C16" s="9"/>
      <c r="D16" s="12"/>
      <c r="E16" s="12"/>
      <c r="F16" s="13"/>
    </row>
    <row r="17" ht="16.1" customHeight="1" spans="1:6">
      <c r="A17" s="7" t="s">
        <v>38</v>
      </c>
      <c r="B17" s="8" t="s">
        <v>57</v>
      </c>
      <c r="C17" s="9" t="s">
        <v>42</v>
      </c>
      <c r="D17" s="12">
        <v>1</v>
      </c>
      <c r="E17" s="12">
        <f>0.88*3205.65</f>
        <v>2820.972</v>
      </c>
      <c r="F17" s="14">
        <f t="shared" si="1"/>
        <v>2820.972</v>
      </c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58</v>
      </c>
      <c r="C41" s="17">
        <f>SUM(F7:F17)</f>
        <v>15401.1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7" t="s">
        <v>59</v>
      </c>
      <c r="B48" s="8" t="s">
        <v>60</v>
      </c>
      <c r="C48" s="9"/>
      <c r="D48" s="10"/>
      <c r="E48" s="10"/>
      <c r="F48" s="11"/>
    </row>
    <row r="49" ht="16.85" customHeight="1" spans="1:6">
      <c r="A49" s="7" t="s">
        <v>38</v>
      </c>
      <c r="B49" s="8" t="s">
        <v>61</v>
      </c>
      <c r="C49" s="9"/>
      <c r="D49" s="10"/>
      <c r="E49" s="10"/>
      <c r="F49" s="11"/>
    </row>
    <row r="50" ht="16.1" customHeight="1" spans="1:7">
      <c r="A50" s="7" t="s">
        <v>62</v>
      </c>
      <c r="B50" s="8" t="s">
        <v>63</v>
      </c>
      <c r="C50" s="9" t="s">
        <v>64</v>
      </c>
      <c r="D50" s="12">
        <v>5797</v>
      </c>
      <c r="E50" s="12">
        <f>0.88*1.44</f>
        <v>1.2672</v>
      </c>
      <c r="F50" s="14">
        <f>D50*E50</f>
        <v>7345.9584</v>
      </c>
      <c r="G50" s="18"/>
    </row>
    <row r="51" ht="16.1" customHeight="1" spans="1:7">
      <c r="A51" s="7"/>
      <c r="B51" s="8"/>
      <c r="C51" s="9"/>
      <c r="D51" s="12"/>
      <c r="E51" s="12"/>
      <c r="F51" s="13"/>
      <c r="G51" s="18"/>
    </row>
    <row r="52" ht="16.85" customHeight="1" spans="1:7">
      <c r="A52" s="7"/>
      <c r="B52" s="8"/>
      <c r="C52" s="9"/>
      <c r="D52" s="12"/>
      <c r="E52" s="12"/>
      <c r="F52" s="13"/>
      <c r="G52" s="18"/>
    </row>
    <row r="53" ht="16.1" customHeight="1" spans="1:7">
      <c r="A53" s="7"/>
      <c r="B53" s="8"/>
      <c r="C53" s="9"/>
      <c r="D53" s="12"/>
      <c r="E53" s="12"/>
      <c r="F53" s="13"/>
      <c r="G53" s="18"/>
    </row>
    <row r="54" ht="16.1" customHeight="1" spans="1:7">
      <c r="A54" s="7"/>
      <c r="B54" s="8"/>
      <c r="C54" s="9"/>
      <c r="D54" s="12"/>
      <c r="E54" s="12"/>
      <c r="F54" s="13"/>
      <c r="G54" s="18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65</v>
      </c>
      <c r="C84" s="17">
        <f>F50</f>
        <v>7345.9584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7" t="s">
        <v>66</v>
      </c>
      <c r="B91" s="8" t="s">
        <v>67</v>
      </c>
      <c r="C91" s="9"/>
      <c r="D91" s="10"/>
      <c r="E91" s="10"/>
      <c r="F91" s="11"/>
    </row>
    <row r="92" ht="16.85" customHeight="1" spans="1:6">
      <c r="A92" s="7" t="s">
        <v>38</v>
      </c>
      <c r="B92" s="8" t="s">
        <v>68</v>
      </c>
      <c r="C92" s="9"/>
      <c r="D92" s="10"/>
      <c r="E92" s="10"/>
      <c r="F92" s="11"/>
    </row>
    <row r="93" ht="16.1" customHeight="1" spans="1:6">
      <c r="A93" s="7" t="s">
        <v>69</v>
      </c>
      <c r="B93" s="8" t="s">
        <v>70</v>
      </c>
      <c r="C93" s="9" t="s">
        <v>64</v>
      </c>
      <c r="D93" s="12">
        <v>4743</v>
      </c>
      <c r="E93" s="12">
        <f>0.88*133.13</f>
        <v>117.1544</v>
      </c>
      <c r="F93" s="14">
        <f>D93*E93</f>
        <v>555663.3192</v>
      </c>
    </row>
    <row r="94" ht="16.1" customHeight="1" spans="1:6">
      <c r="A94" s="7" t="s">
        <v>71</v>
      </c>
      <c r="B94" s="8" t="s">
        <v>72</v>
      </c>
      <c r="C94" s="9"/>
      <c r="D94" s="12"/>
      <c r="E94" s="12"/>
      <c r="F94" s="13"/>
    </row>
    <row r="95" ht="16.85" customHeight="1" spans="1:6">
      <c r="A95" s="7" t="s">
        <v>38</v>
      </c>
      <c r="B95" s="8" t="s">
        <v>73</v>
      </c>
      <c r="C95" s="9" t="s">
        <v>64</v>
      </c>
      <c r="D95" s="12">
        <v>632.4</v>
      </c>
      <c r="E95" s="12">
        <f>0.88*2.13</f>
        <v>1.8744</v>
      </c>
      <c r="F95" s="14">
        <f>D95*E95</f>
        <v>1185.37056</v>
      </c>
    </row>
    <row r="96" ht="16.1" customHeight="1" spans="1:6">
      <c r="A96" s="7"/>
      <c r="B96" s="8"/>
      <c r="C96" s="9"/>
      <c r="D96" s="12"/>
      <c r="E96" s="12"/>
      <c r="F96" s="13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74</v>
      </c>
      <c r="C127" s="17">
        <f>SUM(F93:F95)</f>
        <v>556848.68976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2021-02-04T11:29:00Z</dcterms:created>
  <dcterms:modified xsi:type="dcterms:W3CDTF">2021-03-01T06:41:00Z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