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【5.4】投标报价汇总表(2位小数)" sheetId="2" r:id="rId1"/>
    <sheet name="【5.1】工程量清单(2位小数)" sheetId="1" r:id="rId2"/>
  </sheets>
  <calcPr calcId="144525"/>
</workbook>
</file>

<file path=xl/sharedStrings.xml><?xml version="1.0" encoding="utf-8"?>
<sst xmlns="http://schemas.openxmlformats.org/spreadsheetml/2006/main" count="205" uniqueCount="122">
  <si>
    <t>投标报价汇总表</t>
  </si>
  <si>
    <t>标段：霍山县2021年自然村通硬化路和联网路项目-下符桥镇桃园村道星路工程</t>
  </si>
  <si>
    <t>序  号</t>
  </si>
  <si>
    <t>章  次</t>
  </si>
  <si>
    <t>科  目  名  称</t>
  </si>
  <si>
    <t>金额(元)</t>
  </si>
  <si>
    <t>1</t>
  </si>
  <si>
    <t>100</t>
  </si>
  <si>
    <t>清单 第100章  总则</t>
  </si>
  <si>
    <t>2</t>
  </si>
  <si>
    <t>200</t>
  </si>
  <si>
    <t>清单 第200章  路基</t>
  </si>
  <si>
    <t>3</t>
  </si>
  <si>
    <t>300</t>
  </si>
  <si>
    <t>清单 第300章  路面</t>
  </si>
  <si>
    <t>4</t>
  </si>
  <si>
    <t>400</t>
  </si>
  <si>
    <t>清单 第400章  桥梁、涵洞</t>
  </si>
  <si>
    <t>5</t>
  </si>
  <si>
    <t>600</t>
  </si>
  <si>
    <t>清单 第600章  安全设施及预埋管线</t>
  </si>
  <si>
    <t>6</t>
  </si>
  <si>
    <t>第100章至700章清单合计</t>
  </si>
  <si>
    <t>7</t>
  </si>
  <si>
    <t>已包含在清单合计中的材料、工程设备、专业工程暂估价合计</t>
  </si>
  <si>
    <t>8</t>
  </si>
  <si>
    <t>清单合计减去材料、工程设备、专业工程暂估价
合计(即6-7)=8</t>
  </si>
  <si>
    <t>9</t>
  </si>
  <si>
    <t>计日工合计</t>
  </si>
  <si>
    <t>10</t>
  </si>
  <si>
    <t>暂列金额(不含计日工总额)</t>
  </si>
  <si>
    <t>11</t>
  </si>
  <si>
    <t>投标报价(6+9+10)=11</t>
  </si>
  <si>
    <t>工程量清单</t>
  </si>
  <si>
    <t>合同段: 霍山县2021年自然村通硬化路和联网路项目-下符桥镇桃园村道星路工程</t>
  </si>
  <si>
    <t>货币单位: 人民币 元</t>
  </si>
  <si>
    <t>子目号</t>
  </si>
  <si>
    <t>子  目  名  称</t>
  </si>
  <si>
    <t>单位</t>
  </si>
  <si>
    <t>数量</t>
  </si>
  <si>
    <t>单价</t>
  </si>
  <si>
    <t>合价</t>
  </si>
  <si>
    <t>101</t>
  </si>
  <si>
    <t>通则</t>
  </si>
  <si>
    <t>101-1</t>
  </si>
  <si>
    <t>保险费</t>
  </si>
  <si>
    <t>-a</t>
  </si>
  <si>
    <t>按合同条款规定，提供建筑工程一切险</t>
  </si>
  <si>
    <t>总额</t>
  </si>
  <si>
    <t>-b</t>
  </si>
  <si>
    <t>按合同条款规定，提供第三者责任险</t>
  </si>
  <si>
    <t>工程管理</t>
  </si>
  <si>
    <t>102-1</t>
  </si>
  <si>
    <t>竣工文件</t>
  </si>
  <si>
    <t>102-2</t>
  </si>
  <si>
    <t>施工环保费</t>
  </si>
  <si>
    <t>102-3</t>
  </si>
  <si>
    <t>安全生产费</t>
  </si>
  <si>
    <t>临时工程与设施</t>
  </si>
  <si>
    <t>103-3</t>
  </si>
  <si>
    <t>临时供电设施架设、维护与拆除</t>
  </si>
  <si>
    <t>承包人驻地建设</t>
  </si>
  <si>
    <t>104-1</t>
  </si>
  <si>
    <t>施工标准化</t>
  </si>
  <si>
    <t>105-3</t>
  </si>
  <si>
    <t>拌和站</t>
  </si>
  <si>
    <t>清单  第 100 章合计   人民币</t>
  </si>
  <si>
    <t>203-1</t>
  </si>
  <si>
    <t>路基挖方</t>
  </si>
  <si>
    <t>挖运土方</t>
  </si>
  <si>
    <t>m3</t>
  </si>
  <si>
    <t>路基整平压实</t>
  </si>
  <si>
    <t>204-1</t>
  </si>
  <si>
    <t>m2</t>
  </si>
  <si>
    <t>202-2</t>
  </si>
  <si>
    <t>挖除旧路面</t>
  </si>
  <si>
    <t>水泥混凝土路面</t>
  </si>
  <si>
    <t>清单  第 200 章合计   人民币</t>
  </si>
  <si>
    <t>水泥混凝土面板</t>
  </si>
  <si>
    <t>312-1</t>
  </si>
  <si>
    <t>C35自拌水泥混凝土面板（含模板、刻痕、沥青灌封、养护等）</t>
  </si>
  <si>
    <t>厚200mm(长1211.00m，宽4.5米，其中2个支路，每个支路：长20m，宽4.5m)</t>
  </si>
  <si>
    <t>路肩培土</t>
  </si>
  <si>
    <t>313-1</t>
  </si>
  <si>
    <t>路肩培土(每侧上宽0.3cm，下宽0.5cm，厚20cm)</t>
  </si>
  <si>
    <t>m</t>
  </si>
  <si>
    <t>312-2</t>
  </si>
  <si>
    <t>路面钢筋</t>
  </si>
  <si>
    <t>拉杆钢筋(C14@1000，L=0.7m/每根)</t>
  </si>
  <si>
    <t>kg</t>
  </si>
  <si>
    <t>打眼、固胶</t>
  </si>
  <si>
    <t>个</t>
  </si>
  <si>
    <t>15cm厚C15混凝土垫层</t>
  </si>
  <si>
    <t>厚200mm(长62m，宽0.5米)</t>
  </si>
  <si>
    <t>清单  第 300 章合计   人民币</t>
  </si>
  <si>
    <t>圆管涵及倒虹吸管涵</t>
  </si>
  <si>
    <t>直径30cm钢筋混凝土涵管</t>
  </si>
  <si>
    <t>挖基础土石方</t>
  </si>
  <si>
    <t>-c</t>
  </si>
  <si>
    <t>回填土方</t>
  </si>
  <si>
    <t>-d</t>
  </si>
  <si>
    <t>C15砼管道基础</t>
  </si>
  <si>
    <t>-e</t>
  </si>
  <si>
    <t>混凝土涵头（长1m，高1m，厚度0.4m，8道）</t>
  </si>
  <si>
    <t>清单  第 400 章合计   人民币</t>
  </si>
  <si>
    <t>道路交通标志</t>
  </si>
  <si>
    <t>604-1</t>
  </si>
  <si>
    <t>民生工程标识牌(大理石)</t>
  </si>
  <si>
    <t>604-2</t>
  </si>
  <si>
    <t>民生工程公示牌(面板240cm*120cm，双柱式)</t>
  </si>
  <si>
    <t>604-3</t>
  </si>
  <si>
    <t>警示桩(反光膜为黄黑相间警示桩，内配2根直径8mm主筋，6根直径6箍筋。反光膜贴80cm高，桩埋地40cm，总高120cm，采用400*400*400mm砼基座固定)</t>
  </si>
  <si>
    <t>根</t>
  </si>
  <si>
    <t>604-4</t>
  </si>
  <si>
    <t>“T”型牌（含混凝土基础）</t>
  </si>
  <si>
    <t>604-5</t>
  </si>
  <si>
    <t>连续弯道牌（含混凝土基础）</t>
  </si>
  <si>
    <t>604-6</t>
  </si>
  <si>
    <t>急转弯牌（含混凝土基础）</t>
  </si>
  <si>
    <t>604-7</t>
  </si>
  <si>
    <t>路名牌（含混凝土基础）</t>
  </si>
  <si>
    <t>清单  第 600 章合计   人民币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</si>
</sst>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color indexed="8"/>
      <name val="宋体"/>
      <charset val="134"/>
    </font>
    <font>
      <b/>
      <sz val="20"/>
      <color indexed="8"/>
      <name val="smartSimSun"/>
      <charset val="134"/>
    </font>
    <font>
      <sz val="9"/>
      <color indexed="8"/>
      <name val="smartSimSun"/>
      <charset val="134"/>
    </font>
    <font>
      <b/>
      <sz val="14"/>
      <color indexed="8"/>
      <name val="smartSimSun"/>
      <charset val="134"/>
    </font>
    <font>
      <sz val="9"/>
      <color indexed="8"/>
      <name val="Arial Narrow"/>
      <charset val="134"/>
    </font>
    <font>
      <u/>
      <sz val="9"/>
      <color indexed="8"/>
      <name val="smartSimSun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0" fillId="21" borderId="1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13" borderId="15" applyNumberFormat="0" applyFon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5" fillId="20" borderId="20" applyNumberFormat="0" applyAlignment="0" applyProtection="0">
      <alignment vertical="center"/>
    </xf>
    <xf numFmtId="0" fontId="17" fillId="20" borderId="17" applyNumberFormat="0" applyAlignment="0" applyProtection="0">
      <alignment vertical="center"/>
    </xf>
    <xf numFmtId="0" fontId="14" fillId="12" borderId="13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</cellStyleXfs>
  <cellXfs count="28"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3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shrinkToFit="1"/>
    </xf>
    <xf numFmtId="0" fontId="2" fillId="0" borderId="6" xfId="0" applyFont="1" applyBorder="1" applyAlignment="1">
      <alignment horizontal="left" shrinkToFit="1"/>
    </xf>
    <xf numFmtId="0" fontId="2" fillId="0" borderId="6" xfId="0" applyFont="1" applyBorder="1" applyAlignment="1">
      <alignment horizontal="center" shrinkToFit="1"/>
    </xf>
    <xf numFmtId="0" fontId="4" fillId="0" borderId="6" xfId="0" applyFont="1" applyBorder="1" applyAlignment="1">
      <alignment horizontal="right" shrinkToFit="1"/>
    </xf>
    <xf numFmtId="0" fontId="4" fillId="0" borderId="7" xfId="0" applyFont="1" applyBorder="1" applyAlignment="1">
      <alignment horizontal="right" shrinkToFit="1"/>
    </xf>
    <xf numFmtId="176" fontId="4" fillId="0" borderId="6" xfId="0" applyNumberFormat="1" applyFont="1" applyBorder="1" applyAlignment="1">
      <alignment horizontal="right" shrinkToFit="1"/>
    </xf>
    <xf numFmtId="176" fontId="4" fillId="0" borderId="7" xfId="0" applyNumberFormat="1" applyFont="1" applyBorder="1" applyAlignment="1">
      <alignment horizontal="right" shrinkToFit="1"/>
    </xf>
    <xf numFmtId="0" fontId="2" fillId="0" borderId="5" xfId="0" applyNumberFormat="1" applyFont="1" applyBorder="1" applyAlignment="1">
      <alignment horizont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right" vertical="center" shrinkToFit="1"/>
    </xf>
    <xf numFmtId="176" fontId="5" fillId="0" borderId="8" xfId="0" applyNumberFormat="1" applyFont="1" applyBorder="1" applyAlignment="1">
      <alignment horizontal="left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176" fontId="4" fillId="0" borderId="7" xfId="0" applyNumberFormat="1" applyFont="1" applyBorder="1" applyAlignment="1">
      <alignment horizontal="right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shrinkToFit="1"/>
    </xf>
    <xf numFmtId="176" fontId="4" fillId="0" borderId="12" xfId="0" applyNumberFormat="1" applyFont="1" applyBorder="1" applyAlignment="1">
      <alignment horizontal="right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tabSelected="1" workbookViewId="0">
      <selection activeCell="F12" sqref="F12"/>
    </sheetView>
  </sheetViews>
  <sheetFormatPr defaultColWidth="9" defaultRowHeight="14.25" outlineLevelCol="4"/>
  <cols>
    <col min="1" max="2" width="12.25" customWidth="1"/>
    <col min="3" max="3" width="16.25" customWidth="1"/>
    <col min="4" max="4" width="28.5" customWidth="1"/>
    <col min="5" max="5" width="12.25" customWidth="1"/>
    <col min="6" max="6" width="20" customWidth="1"/>
  </cols>
  <sheetData>
    <row r="1" ht="32.95" customHeight="1" spans="1:5">
      <c r="A1" s="1" t="s">
        <v>0</v>
      </c>
      <c r="B1" s="1"/>
      <c r="C1" s="1"/>
      <c r="D1" s="1"/>
      <c r="E1" s="1"/>
    </row>
    <row r="2" ht="16.85" customHeight="1" spans="1:3">
      <c r="A2" s="2" t="s">
        <v>1</v>
      </c>
      <c r="B2" s="2"/>
      <c r="C2" s="2"/>
    </row>
    <row r="3" ht="27.85" customHeight="1" spans="1:5">
      <c r="A3" s="18" t="s">
        <v>2</v>
      </c>
      <c r="B3" s="19" t="s">
        <v>3</v>
      </c>
      <c r="C3" s="19" t="s">
        <v>4</v>
      </c>
      <c r="D3" s="19"/>
      <c r="E3" s="20" t="s">
        <v>5</v>
      </c>
    </row>
    <row r="4" ht="28.55" customHeight="1" spans="1:5">
      <c r="A4" s="21" t="s">
        <v>6</v>
      </c>
      <c r="B4" s="22" t="s">
        <v>7</v>
      </c>
      <c r="C4" s="22" t="s">
        <v>8</v>
      </c>
      <c r="D4" s="22"/>
      <c r="E4" s="23">
        <f>'【5.1】工程量清单(2位小数)'!C41</f>
        <v>19682.5288</v>
      </c>
    </row>
    <row r="5" ht="27.85" customHeight="1" spans="1:5">
      <c r="A5" s="21" t="s">
        <v>9</v>
      </c>
      <c r="B5" s="22" t="s">
        <v>10</v>
      </c>
      <c r="C5" s="22" t="s">
        <v>11</v>
      </c>
      <c r="D5" s="22"/>
      <c r="E5" s="23">
        <f>'【5.1】工程量清单(2位小数)'!C84</f>
        <v>18289.2732</v>
      </c>
    </row>
    <row r="6" ht="28.55" customHeight="1" spans="1:5">
      <c r="A6" s="21" t="s">
        <v>12</v>
      </c>
      <c r="B6" s="22" t="s">
        <v>13</v>
      </c>
      <c r="C6" s="22" t="s">
        <v>14</v>
      </c>
      <c r="D6" s="22"/>
      <c r="E6" s="23">
        <f>'【5.1】工程量清单(2位小数)'!C127</f>
        <v>624942.2065656</v>
      </c>
    </row>
    <row r="7" ht="28.55" customHeight="1" spans="1:5">
      <c r="A7" s="21" t="s">
        <v>15</v>
      </c>
      <c r="B7" s="22" t="s">
        <v>16</v>
      </c>
      <c r="C7" s="22" t="s">
        <v>17</v>
      </c>
      <c r="D7" s="22"/>
      <c r="E7" s="23">
        <f>'【5.1】工程量清单(2位小数)'!C170</f>
        <v>13037.392896</v>
      </c>
    </row>
    <row r="8" ht="28.55" customHeight="1" spans="1:5">
      <c r="A8" s="21" t="s">
        <v>18</v>
      </c>
      <c r="B8" s="22" t="s">
        <v>19</v>
      </c>
      <c r="C8" s="22" t="s">
        <v>20</v>
      </c>
      <c r="D8" s="22"/>
      <c r="E8" s="23">
        <f>'【5.1】工程量清单(2位小数)'!C213</f>
        <v>13376</v>
      </c>
    </row>
    <row r="9" ht="27.85" customHeight="1" spans="1:5">
      <c r="A9" s="21" t="s">
        <v>21</v>
      </c>
      <c r="B9" s="21" t="s">
        <v>22</v>
      </c>
      <c r="C9" s="21"/>
      <c r="D9" s="21"/>
      <c r="E9" s="23">
        <f>SUM(E4:E8)</f>
        <v>689327.4014616</v>
      </c>
    </row>
    <row r="10" ht="27.85" customHeight="1" spans="1:5">
      <c r="A10" s="21" t="s">
        <v>23</v>
      </c>
      <c r="B10" s="24" t="s">
        <v>24</v>
      </c>
      <c r="C10" s="24"/>
      <c r="D10" s="24"/>
      <c r="E10" s="23"/>
    </row>
    <row r="11" ht="27.85" customHeight="1" spans="1:5">
      <c r="A11" s="21" t="s">
        <v>25</v>
      </c>
      <c r="B11" s="25" t="s">
        <v>26</v>
      </c>
      <c r="C11" s="25"/>
      <c r="D11" s="25"/>
      <c r="E11" s="23">
        <f>E9</f>
        <v>689327.4014616</v>
      </c>
    </row>
    <row r="12" ht="27.1" customHeight="1" spans="1:5">
      <c r="A12" s="21" t="s">
        <v>27</v>
      </c>
      <c r="B12" s="24" t="s">
        <v>28</v>
      </c>
      <c r="C12" s="24"/>
      <c r="D12" s="24"/>
      <c r="E12" s="23"/>
    </row>
    <row r="13" ht="27.85" customHeight="1" spans="1:5">
      <c r="A13" s="21" t="s">
        <v>29</v>
      </c>
      <c r="B13" s="24" t="s">
        <v>30</v>
      </c>
      <c r="C13" s="24"/>
      <c r="D13" s="24"/>
      <c r="E13" s="23"/>
    </row>
    <row r="14" ht="27.85" customHeight="1" spans="1:5">
      <c r="A14" s="15" t="s">
        <v>31</v>
      </c>
      <c r="B14" s="26" t="s">
        <v>32</v>
      </c>
      <c r="C14" s="26"/>
      <c r="D14" s="26"/>
      <c r="E14" s="27">
        <f>E11</f>
        <v>689327.4014616</v>
      </c>
    </row>
  </sheetData>
  <mergeCells count="14">
    <mergeCell ref="A1:E1"/>
    <mergeCell ref="A2:C2"/>
    <mergeCell ref="C3:D3"/>
    <mergeCell ref="C4:D4"/>
    <mergeCell ref="C5:D5"/>
    <mergeCell ref="C6:D6"/>
    <mergeCell ref="C7:D7"/>
    <mergeCell ref="C8:D8"/>
    <mergeCell ref="B9:D9"/>
    <mergeCell ref="B10:D10"/>
    <mergeCell ref="B11:D11"/>
    <mergeCell ref="B12:D12"/>
    <mergeCell ref="B13:D13"/>
    <mergeCell ref="B14:D14"/>
  </mergeCells>
  <pageMargins left="0.98" right="0.12" top="0.315" bottom="0.315" header="0" footer="0"/>
  <pageSetup paperSize="9" fitToWidth="0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5"/>
  <sheetViews>
    <sheetView workbookViewId="0">
      <selection activeCell="G17" sqref="G17"/>
    </sheetView>
  </sheetViews>
  <sheetFormatPr defaultColWidth="9" defaultRowHeight="14.25" outlineLevelCol="5"/>
  <cols>
    <col min="1" max="1" width="8.125" customWidth="1"/>
    <col min="2" max="2" width="35.1166666666667" customWidth="1"/>
    <col min="3" max="3" width="8.125" customWidth="1"/>
    <col min="4" max="5" width="9.75" customWidth="1"/>
    <col min="6" max="6" width="10.625" customWidth="1"/>
    <col min="7" max="7" width="20" customWidth="1"/>
  </cols>
  <sheetData>
    <row r="1" ht="32.95" customHeight="1" spans="1:6">
      <c r="A1" s="1" t="s">
        <v>33</v>
      </c>
      <c r="B1" s="1"/>
      <c r="C1" s="1"/>
      <c r="D1" s="1"/>
      <c r="E1" s="1"/>
      <c r="F1" s="1"/>
    </row>
    <row r="2" ht="16.85" customHeight="1" spans="1:6">
      <c r="A2" s="2" t="s">
        <v>34</v>
      </c>
      <c r="B2" s="2"/>
      <c r="C2" s="2"/>
      <c r="D2" s="2"/>
      <c r="E2" s="2" t="s">
        <v>35</v>
      </c>
      <c r="F2" s="2"/>
    </row>
    <row r="3" ht="32.95" customHeight="1" spans="1:6">
      <c r="A3" s="3" t="s">
        <v>8</v>
      </c>
      <c r="B3" s="3"/>
      <c r="C3" s="3"/>
      <c r="D3" s="3"/>
      <c r="E3" s="3"/>
      <c r="F3" s="3"/>
    </row>
    <row r="4" ht="16.85" customHeight="1" spans="1:6">
      <c r="A4" s="4" t="s">
        <v>36</v>
      </c>
      <c r="B4" s="5" t="s">
        <v>37</v>
      </c>
      <c r="C4" s="5" t="s">
        <v>38</v>
      </c>
      <c r="D4" s="5" t="s">
        <v>39</v>
      </c>
      <c r="E4" s="5" t="s">
        <v>40</v>
      </c>
      <c r="F4" s="6" t="s">
        <v>41</v>
      </c>
    </row>
    <row r="5" ht="16.1" customHeight="1" spans="1:6">
      <c r="A5" s="7" t="s">
        <v>42</v>
      </c>
      <c r="B5" s="8" t="s">
        <v>43</v>
      </c>
      <c r="C5" s="9"/>
      <c r="D5" s="10"/>
      <c r="E5" s="10"/>
      <c r="F5" s="11"/>
    </row>
    <row r="6" ht="16.85" customHeight="1" spans="1:6">
      <c r="A6" s="7" t="s">
        <v>44</v>
      </c>
      <c r="B6" s="8" t="s">
        <v>45</v>
      </c>
      <c r="C6" s="9"/>
      <c r="D6" s="10"/>
      <c r="E6" s="10"/>
      <c r="F6" s="11"/>
    </row>
    <row r="7" ht="16.1" customHeight="1" spans="1:6">
      <c r="A7" s="7" t="s">
        <v>46</v>
      </c>
      <c r="B7" s="8" t="s">
        <v>47</v>
      </c>
      <c r="C7" s="9" t="s">
        <v>48</v>
      </c>
      <c r="D7" s="12">
        <v>1</v>
      </c>
      <c r="E7" s="12">
        <f>0.88*1983.7</f>
        <v>1745.656</v>
      </c>
      <c r="F7" s="13">
        <f>D7*E7</f>
        <v>1745.656</v>
      </c>
    </row>
    <row r="8" ht="16.1" customHeight="1" spans="1:6">
      <c r="A8" s="7" t="s">
        <v>49</v>
      </c>
      <c r="B8" s="8" t="s">
        <v>50</v>
      </c>
      <c r="C8" s="9" t="s">
        <v>48</v>
      </c>
      <c r="D8" s="12">
        <v>1</v>
      </c>
      <c r="E8" s="12">
        <f>0.88*500</f>
        <v>440</v>
      </c>
      <c r="F8" s="13">
        <f>D8*E8</f>
        <v>440</v>
      </c>
    </row>
    <row r="9" ht="16.85" customHeight="1" spans="1:6">
      <c r="A9" s="14">
        <v>102</v>
      </c>
      <c r="B9" s="8" t="s">
        <v>51</v>
      </c>
      <c r="C9" s="9"/>
      <c r="D9" s="12"/>
      <c r="E9" s="12"/>
      <c r="F9" s="13"/>
    </row>
    <row r="10" ht="16.1" customHeight="1" spans="1:6">
      <c r="A10" s="7" t="s">
        <v>52</v>
      </c>
      <c r="B10" s="8" t="s">
        <v>53</v>
      </c>
      <c r="C10" s="9" t="s">
        <v>48</v>
      </c>
      <c r="D10" s="12">
        <v>1</v>
      </c>
      <c r="E10" s="12">
        <f>0.88*1521.92</f>
        <v>1339.2896</v>
      </c>
      <c r="F10" s="13">
        <f t="shared" ref="F10:F12" si="0">D10*E10</f>
        <v>1339.2896</v>
      </c>
    </row>
    <row r="11" ht="16.1" customHeight="1" spans="1:6">
      <c r="A11" s="7" t="s">
        <v>54</v>
      </c>
      <c r="B11" s="8" t="s">
        <v>55</v>
      </c>
      <c r="C11" s="9" t="s">
        <v>48</v>
      </c>
      <c r="D11" s="12">
        <v>1</v>
      </c>
      <c r="E11" s="12">
        <f>0.88*2282.88</f>
        <v>2008.9344</v>
      </c>
      <c r="F11" s="13">
        <f t="shared" si="0"/>
        <v>2008.9344</v>
      </c>
    </row>
    <row r="12" ht="16.85" customHeight="1" spans="1:6">
      <c r="A12" s="7" t="s">
        <v>56</v>
      </c>
      <c r="B12" s="8" t="s">
        <v>57</v>
      </c>
      <c r="C12" s="9" t="s">
        <v>48</v>
      </c>
      <c r="D12" s="12">
        <v>1</v>
      </c>
      <c r="E12" s="12">
        <f>0.88*11414.65</f>
        <v>10044.892</v>
      </c>
      <c r="F12" s="13">
        <f t="shared" si="0"/>
        <v>10044.892</v>
      </c>
    </row>
    <row r="13" ht="16.1" customHeight="1" spans="1:6">
      <c r="A13" s="14">
        <v>103</v>
      </c>
      <c r="B13" s="8" t="s">
        <v>58</v>
      </c>
      <c r="C13" s="9"/>
      <c r="D13" s="12"/>
      <c r="E13" s="12"/>
      <c r="F13" s="13"/>
    </row>
    <row r="14" ht="16.1" customHeight="1" spans="1:6">
      <c r="A14" s="7" t="s">
        <v>59</v>
      </c>
      <c r="B14" s="8" t="s">
        <v>60</v>
      </c>
      <c r="C14" s="9" t="s">
        <v>48</v>
      </c>
      <c r="D14" s="12">
        <v>1</v>
      </c>
      <c r="E14" s="12">
        <f>0.88*1141.44</f>
        <v>1004.4672</v>
      </c>
      <c r="F14" s="13">
        <f>D14*E14</f>
        <v>1004.4672</v>
      </c>
    </row>
    <row r="15" ht="16.85" customHeight="1" spans="1:6">
      <c r="A15" s="14">
        <v>104</v>
      </c>
      <c r="B15" s="8" t="s">
        <v>61</v>
      </c>
      <c r="C15" s="9"/>
      <c r="D15" s="12"/>
      <c r="E15" s="12"/>
      <c r="F15" s="13"/>
    </row>
    <row r="16" ht="16.1" customHeight="1" spans="1:6">
      <c r="A16" s="7" t="s">
        <v>62</v>
      </c>
      <c r="B16" s="8" t="s">
        <v>61</v>
      </c>
      <c r="C16" s="9" t="s">
        <v>48</v>
      </c>
      <c r="D16" s="12">
        <v>1</v>
      </c>
      <c r="E16" s="12">
        <f>0.88*1521.92</f>
        <v>1339.2896</v>
      </c>
      <c r="F16" s="13">
        <f>D16*E16</f>
        <v>1339.2896</v>
      </c>
    </row>
    <row r="17" ht="16.1" customHeight="1" spans="1:6">
      <c r="A17" s="14">
        <v>105</v>
      </c>
      <c r="B17" s="8" t="s">
        <v>63</v>
      </c>
      <c r="C17" s="9"/>
      <c r="D17" s="12"/>
      <c r="E17" s="12"/>
      <c r="F17" s="13"/>
    </row>
    <row r="18" ht="16.85" customHeight="1" spans="1:6">
      <c r="A18" s="7" t="s">
        <v>64</v>
      </c>
      <c r="B18" s="8" t="s">
        <v>65</v>
      </c>
      <c r="C18" s="9" t="s">
        <v>48</v>
      </c>
      <c r="D18" s="12">
        <v>1</v>
      </c>
      <c r="E18" s="12">
        <f>0.88*2000</f>
        <v>1760</v>
      </c>
      <c r="F18" s="13">
        <f>D18*E18</f>
        <v>1760</v>
      </c>
    </row>
    <row r="19" ht="16.1" customHeight="1" spans="1:6">
      <c r="A19" s="7"/>
      <c r="B19" s="8"/>
      <c r="C19" s="9"/>
      <c r="D19" s="10"/>
      <c r="E19" s="10"/>
      <c r="F19" s="11"/>
    </row>
    <row r="20" ht="16.1" customHeight="1" spans="1:6">
      <c r="A20" s="7"/>
      <c r="B20" s="8"/>
      <c r="C20" s="9"/>
      <c r="D20" s="10"/>
      <c r="E20" s="10"/>
      <c r="F20" s="11"/>
    </row>
    <row r="21" ht="16.85" customHeight="1" spans="1:6">
      <c r="A21" s="7"/>
      <c r="B21" s="8"/>
      <c r="C21" s="9"/>
      <c r="D21" s="10"/>
      <c r="E21" s="10"/>
      <c r="F21" s="11"/>
    </row>
    <row r="22" ht="16.1" customHeight="1" spans="1:6">
      <c r="A22" s="7"/>
      <c r="B22" s="8"/>
      <c r="C22" s="9"/>
      <c r="D22" s="10"/>
      <c r="E22" s="10"/>
      <c r="F22" s="11"/>
    </row>
    <row r="23" ht="16.1" customHeight="1" spans="1:6">
      <c r="A23" s="7"/>
      <c r="B23" s="8"/>
      <c r="C23" s="9"/>
      <c r="D23" s="10"/>
      <c r="E23" s="10"/>
      <c r="F23" s="11"/>
    </row>
    <row r="24" ht="16.85" customHeight="1" spans="1:6">
      <c r="A24" s="7"/>
      <c r="B24" s="8"/>
      <c r="C24" s="9"/>
      <c r="D24" s="10"/>
      <c r="E24" s="10"/>
      <c r="F24" s="11"/>
    </row>
    <row r="25" ht="16.1" customHeight="1" spans="1:6">
      <c r="A25" s="7"/>
      <c r="B25" s="8"/>
      <c r="C25" s="9"/>
      <c r="D25" s="10"/>
      <c r="E25" s="10"/>
      <c r="F25" s="11"/>
    </row>
    <row r="26" ht="16.85" customHeight="1" spans="1:6">
      <c r="A26" s="7"/>
      <c r="B26" s="8"/>
      <c r="C26" s="9"/>
      <c r="D26" s="10"/>
      <c r="E26" s="10"/>
      <c r="F26" s="11"/>
    </row>
    <row r="27" ht="16.1" customHeight="1" spans="1:6">
      <c r="A27" s="7"/>
      <c r="B27" s="8"/>
      <c r="C27" s="9"/>
      <c r="D27" s="10"/>
      <c r="E27" s="10"/>
      <c r="F27" s="11"/>
    </row>
    <row r="28" ht="16.1" customHeight="1" spans="1:6">
      <c r="A28" s="7"/>
      <c r="B28" s="8"/>
      <c r="C28" s="9"/>
      <c r="D28" s="10"/>
      <c r="E28" s="10"/>
      <c r="F28" s="11"/>
    </row>
    <row r="29" ht="16.85" customHeight="1" spans="1:6">
      <c r="A29" s="7"/>
      <c r="B29" s="8"/>
      <c r="C29" s="9"/>
      <c r="D29" s="10"/>
      <c r="E29" s="10"/>
      <c r="F29" s="11"/>
    </row>
    <row r="30" ht="16.1" customHeight="1" spans="1:6">
      <c r="A30" s="7"/>
      <c r="B30" s="8"/>
      <c r="C30" s="9"/>
      <c r="D30" s="10"/>
      <c r="E30" s="10"/>
      <c r="F30" s="11"/>
    </row>
    <row r="31" ht="16.1" customHeight="1" spans="1:6">
      <c r="A31" s="7"/>
      <c r="B31" s="8"/>
      <c r="C31" s="9"/>
      <c r="D31" s="10"/>
      <c r="E31" s="10"/>
      <c r="F31" s="11"/>
    </row>
    <row r="32" ht="16.85" customHeight="1" spans="1:6">
      <c r="A32" s="7"/>
      <c r="B32" s="8"/>
      <c r="C32" s="9"/>
      <c r="D32" s="10"/>
      <c r="E32" s="10"/>
      <c r="F32" s="11"/>
    </row>
    <row r="33" ht="16.1" customHeight="1" spans="1:6">
      <c r="A33" s="7"/>
      <c r="B33" s="8"/>
      <c r="C33" s="9"/>
      <c r="D33" s="10"/>
      <c r="E33" s="10"/>
      <c r="F33" s="11"/>
    </row>
    <row r="34" ht="16.1" customHeight="1" spans="1:6">
      <c r="A34" s="7"/>
      <c r="B34" s="8"/>
      <c r="C34" s="9"/>
      <c r="D34" s="10"/>
      <c r="E34" s="10"/>
      <c r="F34" s="11"/>
    </row>
    <row r="35" ht="16.85" customHeight="1" spans="1:6">
      <c r="A35" s="7"/>
      <c r="B35" s="8"/>
      <c r="C35" s="9"/>
      <c r="D35" s="10"/>
      <c r="E35" s="10"/>
      <c r="F35" s="11"/>
    </row>
    <row r="36" ht="16.1" customHeight="1" spans="1:6">
      <c r="A36" s="7"/>
      <c r="B36" s="8"/>
      <c r="C36" s="9"/>
      <c r="D36" s="10"/>
      <c r="E36" s="10"/>
      <c r="F36" s="11"/>
    </row>
    <row r="37" ht="16.1" customHeight="1" spans="1:6">
      <c r="A37" s="7"/>
      <c r="B37" s="8"/>
      <c r="C37" s="9"/>
      <c r="D37" s="10"/>
      <c r="E37" s="10"/>
      <c r="F37" s="11"/>
    </row>
    <row r="38" ht="16.85" customHeight="1" spans="1:6">
      <c r="A38" s="7"/>
      <c r="B38" s="8"/>
      <c r="C38" s="9"/>
      <c r="D38" s="10"/>
      <c r="E38" s="10"/>
      <c r="F38" s="11"/>
    </row>
    <row r="39" ht="16.1" customHeight="1" spans="1:6">
      <c r="A39" s="7"/>
      <c r="B39" s="8"/>
      <c r="C39" s="9"/>
      <c r="D39" s="10"/>
      <c r="E39" s="10"/>
      <c r="F39" s="11"/>
    </row>
    <row r="40" ht="16.1" customHeight="1" spans="1:6">
      <c r="A40" s="7"/>
      <c r="B40" s="8"/>
      <c r="C40" s="9"/>
      <c r="D40" s="10"/>
      <c r="E40" s="10"/>
      <c r="F40" s="11"/>
    </row>
    <row r="41" ht="32.95" customHeight="1" spans="1:6">
      <c r="A41" s="15"/>
      <c r="B41" s="16" t="s">
        <v>66</v>
      </c>
      <c r="C41" s="17">
        <f>SUM(F7:F18)</f>
        <v>19682.5288</v>
      </c>
      <c r="D41" s="17"/>
      <c r="E41" s="15"/>
      <c r="F41" s="15"/>
    </row>
    <row r="42" ht="16.1" customHeight="1" spans="1:6">
      <c r="A42" s="2"/>
      <c r="B42" s="2"/>
      <c r="C42" s="2"/>
      <c r="D42" s="2"/>
      <c r="E42" s="2"/>
      <c r="F42" s="2"/>
    </row>
    <row r="43" ht="16.85" customHeight="1" spans="1:6">
      <c r="A43" s="2"/>
      <c r="B43" s="2"/>
      <c r="C43" s="2"/>
      <c r="D43" s="2"/>
      <c r="E43" s="2"/>
      <c r="F43" s="2"/>
    </row>
    <row r="44" ht="32.95" customHeight="1" spans="1:6">
      <c r="A44" s="1" t="s">
        <v>33</v>
      </c>
      <c r="B44" s="1"/>
      <c r="C44" s="1"/>
      <c r="D44" s="1"/>
      <c r="E44" s="1"/>
      <c r="F44" s="1"/>
    </row>
    <row r="45" ht="16.85" customHeight="1" spans="1:6">
      <c r="A45" s="2" t="s">
        <v>34</v>
      </c>
      <c r="B45" s="2"/>
      <c r="C45" s="2"/>
      <c r="D45" s="2"/>
      <c r="E45" s="2" t="s">
        <v>35</v>
      </c>
      <c r="F45" s="2"/>
    </row>
    <row r="46" ht="32.95" customHeight="1" spans="1:6">
      <c r="A46" s="3" t="s">
        <v>11</v>
      </c>
      <c r="B46" s="3"/>
      <c r="C46" s="3"/>
      <c r="D46" s="3"/>
      <c r="E46" s="3"/>
      <c r="F46" s="3"/>
    </row>
    <row r="47" ht="16.85" customHeight="1" spans="1:6">
      <c r="A47" s="4" t="s">
        <v>36</v>
      </c>
      <c r="B47" s="5" t="s">
        <v>37</v>
      </c>
      <c r="C47" s="5" t="s">
        <v>38</v>
      </c>
      <c r="D47" s="5" t="s">
        <v>39</v>
      </c>
      <c r="E47" s="5" t="s">
        <v>40</v>
      </c>
      <c r="F47" s="6" t="s">
        <v>41</v>
      </c>
    </row>
    <row r="48" ht="16.1" customHeight="1" spans="1:6">
      <c r="A48" s="7" t="s">
        <v>67</v>
      </c>
      <c r="B48" s="8" t="s">
        <v>68</v>
      </c>
      <c r="C48" s="9"/>
      <c r="D48" s="10"/>
      <c r="E48" s="10"/>
      <c r="F48" s="11"/>
    </row>
    <row r="49" ht="16.85" customHeight="1" spans="1:6">
      <c r="A49" s="7" t="s">
        <v>46</v>
      </c>
      <c r="B49" s="8" t="s">
        <v>69</v>
      </c>
      <c r="C49" s="9" t="s">
        <v>70</v>
      </c>
      <c r="D49" s="12">
        <v>996</v>
      </c>
      <c r="E49" s="12">
        <f>0.88*8.8</f>
        <v>7.744</v>
      </c>
      <c r="F49" s="13">
        <f>D49*E49</f>
        <v>7713.024</v>
      </c>
    </row>
    <row r="50" ht="16.1" customHeight="1" spans="1:6">
      <c r="A50" s="7"/>
      <c r="B50" s="8"/>
      <c r="C50" s="9"/>
      <c r="D50" s="12"/>
      <c r="E50" s="12"/>
      <c r="F50" s="13"/>
    </row>
    <row r="51" ht="16.1" customHeight="1" spans="1:6">
      <c r="A51" s="14">
        <v>204</v>
      </c>
      <c r="B51" s="8" t="s">
        <v>71</v>
      </c>
      <c r="C51" s="9"/>
      <c r="D51" s="12"/>
      <c r="E51" s="12"/>
      <c r="F51" s="13"/>
    </row>
    <row r="52" ht="16.85" customHeight="1" spans="1:6">
      <c r="A52" s="7" t="s">
        <v>72</v>
      </c>
      <c r="B52" s="8" t="s">
        <v>71</v>
      </c>
      <c r="C52" s="9"/>
      <c r="D52" s="12"/>
      <c r="E52" s="12"/>
      <c r="F52" s="13"/>
    </row>
    <row r="53" ht="16.1" customHeight="1" spans="1:6">
      <c r="A53" s="7" t="s">
        <v>46</v>
      </c>
      <c r="B53" s="8" t="s">
        <v>71</v>
      </c>
      <c r="C53" s="9" t="s">
        <v>73</v>
      </c>
      <c r="D53" s="12">
        <v>6880.5</v>
      </c>
      <c r="E53" s="12">
        <f>0.88*1.6</f>
        <v>1.408</v>
      </c>
      <c r="F53" s="13">
        <f>D53*E53</f>
        <v>9687.744</v>
      </c>
    </row>
    <row r="54" ht="16.1" customHeight="1" spans="1:6">
      <c r="A54" s="7"/>
      <c r="B54" s="8"/>
      <c r="C54" s="9"/>
      <c r="D54" s="12"/>
      <c r="E54" s="12"/>
      <c r="F54" s="13"/>
    </row>
    <row r="55" ht="16.85" customHeight="1" spans="1:6">
      <c r="A55" s="7" t="s">
        <v>74</v>
      </c>
      <c r="B55" s="8" t="s">
        <v>75</v>
      </c>
      <c r="C55" s="9"/>
      <c r="D55" s="12"/>
      <c r="E55" s="12"/>
      <c r="F55" s="13"/>
    </row>
    <row r="56" ht="16.1" customHeight="1" spans="1:6">
      <c r="A56" s="7" t="s">
        <v>46</v>
      </c>
      <c r="B56" s="8" t="s">
        <v>76</v>
      </c>
      <c r="C56" s="9" t="s">
        <v>70</v>
      </c>
      <c r="D56" s="12">
        <v>10.125</v>
      </c>
      <c r="E56" s="12">
        <f>0.88*99.72</f>
        <v>87.7536</v>
      </c>
      <c r="F56" s="13">
        <f>D56*E56</f>
        <v>888.5052</v>
      </c>
    </row>
    <row r="57" ht="16.1" customHeight="1" spans="1:6">
      <c r="A57" s="7"/>
      <c r="B57" s="8"/>
      <c r="C57" s="9"/>
      <c r="D57" s="10"/>
      <c r="E57" s="10"/>
      <c r="F57" s="11"/>
    </row>
    <row r="58" ht="16.85" customHeight="1" spans="1:6">
      <c r="A58" s="7"/>
      <c r="B58" s="8"/>
      <c r="C58" s="9"/>
      <c r="D58" s="10"/>
      <c r="E58" s="10"/>
      <c r="F58" s="11"/>
    </row>
    <row r="59" ht="16.1" customHeight="1" spans="1:6">
      <c r="A59" s="7"/>
      <c r="B59" s="8"/>
      <c r="C59" s="9"/>
      <c r="D59" s="10"/>
      <c r="E59" s="10"/>
      <c r="F59" s="11"/>
    </row>
    <row r="60" ht="16.1" customHeight="1" spans="1:6">
      <c r="A60" s="7"/>
      <c r="B60" s="8"/>
      <c r="C60" s="9"/>
      <c r="D60" s="10"/>
      <c r="E60" s="10"/>
      <c r="F60" s="11"/>
    </row>
    <row r="61" ht="16.85" customHeight="1" spans="1:6">
      <c r="A61" s="7"/>
      <c r="B61" s="8"/>
      <c r="C61" s="9"/>
      <c r="D61" s="10"/>
      <c r="E61" s="10"/>
      <c r="F61" s="11"/>
    </row>
    <row r="62" ht="16.1" customHeight="1" spans="1:6">
      <c r="A62" s="7"/>
      <c r="B62" s="8"/>
      <c r="C62" s="9"/>
      <c r="D62" s="10"/>
      <c r="E62" s="10"/>
      <c r="F62" s="11"/>
    </row>
    <row r="63" ht="16.1" customHeight="1" spans="1:6">
      <c r="A63" s="7"/>
      <c r="B63" s="8"/>
      <c r="C63" s="9"/>
      <c r="D63" s="10"/>
      <c r="E63" s="10"/>
      <c r="F63" s="11"/>
    </row>
    <row r="64" ht="16.85" customHeight="1" spans="1:6">
      <c r="A64" s="7"/>
      <c r="B64" s="8"/>
      <c r="C64" s="9"/>
      <c r="D64" s="10"/>
      <c r="E64" s="10"/>
      <c r="F64" s="11"/>
    </row>
    <row r="65" ht="16.1" customHeight="1" spans="1:6">
      <c r="A65" s="7"/>
      <c r="B65" s="8"/>
      <c r="C65" s="9"/>
      <c r="D65" s="10"/>
      <c r="E65" s="10"/>
      <c r="F65" s="11"/>
    </row>
    <row r="66" ht="16.1" customHeight="1" spans="1:6">
      <c r="A66" s="7"/>
      <c r="B66" s="8"/>
      <c r="C66" s="9"/>
      <c r="D66" s="10"/>
      <c r="E66" s="10"/>
      <c r="F66" s="11"/>
    </row>
    <row r="67" ht="16.85" customHeight="1" spans="1:6">
      <c r="A67" s="7"/>
      <c r="B67" s="8"/>
      <c r="C67" s="9"/>
      <c r="D67" s="10"/>
      <c r="E67" s="10"/>
      <c r="F67" s="11"/>
    </row>
    <row r="68" ht="16.1" customHeight="1" spans="1:6">
      <c r="A68" s="7"/>
      <c r="B68" s="8"/>
      <c r="C68" s="9"/>
      <c r="D68" s="10"/>
      <c r="E68" s="10"/>
      <c r="F68" s="11"/>
    </row>
    <row r="69" ht="16.85" customHeight="1" spans="1:6">
      <c r="A69" s="7"/>
      <c r="B69" s="8"/>
      <c r="C69" s="9"/>
      <c r="D69" s="10"/>
      <c r="E69" s="10"/>
      <c r="F69" s="11"/>
    </row>
    <row r="70" ht="16.1" customHeight="1" spans="1:6">
      <c r="A70" s="7"/>
      <c r="B70" s="8"/>
      <c r="C70" s="9"/>
      <c r="D70" s="10"/>
      <c r="E70" s="10"/>
      <c r="F70" s="11"/>
    </row>
    <row r="71" ht="16.1" customHeight="1" spans="1:6">
      <c r="A71" s="7"/>
      <c r="B71" s="8"/>
      <c r="C71" s="9"/>
      <c r="D71" s="10"/>
      <c r="E71" s="10"/>
      <c r="F71" s="11"/>
    </row>
    <row r="72" ht="16.85" customHeight="1" spans="1:6">
      <c r="A72" s="7"/>
      <c r="B72" s="8"/>
      <c r="C72" s="9"/>
      <c r="D72" s="10"/>
      <c r="E72" s="10"/>
      <c r="F72" s="11"/>
    </row>
    <row r="73" ht="16.1" customHeight="1" spans="1:6">
      <c r="A73" s="7"/>
      <c r="B73" s="8"/>
      <c r="C73" s="9"/>
      <c r="D73" s="10"/>
      <c r="E73" s="10"/>
      <c r="F73" s="11"/>
    </row>
    <row r="74" ht="16.1" customHeight="1" spans="1:6">
      <c r="A74" s="7"/>
      <c r="B74" s="8"/>
      <c r="C74" s="9"/>
      <c r="D74" s="10"/>
      <c r="E74" s="10"/>
      <c r="F74" s="11"/>
    </row>
    <row r="75" ht="16.85" customHeight="1" spans="1:6">
      <c r="A75" s="7"/>
      <c r="B75" s="8"/>
      <c r="C75" s="9"/>
      <c r="D75" s="10"/>
      <c r="E75" s="10"/>
      <c r="F75" s="11"/>
    </row>
    <row r="76" ht="16.1" customHeight="1" spans="1:6">
      <c r="A76" s="7"/>
      <c r="B76" s="8"/>
      <c r="C76" s="9"/>
      <c r="D76" s="10"/>
      <c r="E76" s="10"/>
      <c r="F76" s="11"/>
    </row>
    <row r="77" ht="16.1" customHeight="1" spans="1:6">
      <c r="A77" s="7"/>
      <c r="B77" s="8"/>
      <c r="C77" s="9"/>
      <c r="D77" s="10"/>
      <c r="E77" s="10"/>
      <c r="F77" s="11"/>
    </row>
    <row r="78" ht="16.85" customHeight="1" spans="1:6">
      <c r="A78" s="7"/>
      <c r="B78" s="8"/>
      <c r="C78" s="9"/>
      <c r="D78" s="10"/>
      <c r="E78" s="10"/>
      <c r="F78" s="11"/>
    </row>
    <row r="79" ht="16.1" customHeight="1" spans="1:6">
      <c r="A79" s="7"/>
      <c r="B79" s="8"/>
      <c r="C79" s="9"/>
      <c r="D79" s="10"/>
      <c r="E79" s="10"/>
      <c r="F79" s="11"/>
    </row>
    <row r="80" ht="16.1" customHeight="1" spans="1:6">
      <c r="A80" s="7"/>
      <c r="B80" s="8"/>
      <c r="C80" s="9"/>
      <c r="D80" s="10"/>
      <c r="E80" s="10"/>
      <c r="F80" s="11"/>
    </row>
    <row r="81" ht="16.85" customHeight="1" spans="1:6">
      <c r="A81" s="7"/>
      <c r="B81" s="8"/>
      <c r="C81" s="9"/>
      <c r="D81" s="10"/>
      <c r="E81" s="10"/>
      <c r="F81" s="11"/>
    </row>
    <row r="82" ht="16.1" customHeight="1" spans="1:6">
      <c r="A82" s="7"/>
      <c r="B82" s="8"/>
      <c r="C82" s="9"/>
      <c r="D82" s="10"/>
      <c r="E82" s="10"/>
      <c r="F82" s="11"/>
    </row>
    <row r="83" ht="16.1" customHeight="1" spans="1:6">
      <c r="A83" s="7"/>
      <c r="B83" s="8"/>
      <c r="C83" s="9"/>
      <c r="D83" s="10"/>
      <c r="E83" s="10"/>
      <c r="F83" s="11"/>
    </row>
    <row r="84" ht="32.95" customHeight="1" spans="1:6">
      <c r="A84" s="15"/>
      <c r="B84" s="16" t="s">
        <v>77</v>
      </c>
      <c r="C84" s="17">
        <f>SUM(F49:F56)</f>
        <v>18289.2732</v>
      </c>
      <c r="D84" s="17"/>
      <c r="E84" s="15"/>
      <c r="F84" s="15"/>
    </row>
    <row r="85" ht="16.1" customHeight="1" spans="1:6">
      <c r="A85" s="2"/>
      <c r="B85" s="2"/>
      <c r="C85" s="2"/>
      <c r="D85" s="2"/>
      <c r="E85" s="2"/>
      <c r="F85" s="2"/>
    </row>
    <row r="86" ht="16.85" customHeight="1" spans="1:6">
      <c r="A86" s="2"/>
      <c r="B86" s="2"/>
      <c r="C86" s="2"/>
      <c r="D86" s="2"/>
      <c r="E86" s="2"/>
      <c r="F86" s="2"/>
    </row>
    <row r="87" ht="32.95" customHeight="1" spans="1:6">
      <c r="A87" s="1" t="s">
        <v>33</v>
      </c>
      <c r="B87" s="1"/>
      <c r="C87" s="1"/>
      <c r="D87" s="1"/>
      <c r="E87" s="1"/>
      <c r="F87" s="1"/>
    </row>
    <row r="88" ht="16.85" customHeight="1" spans="1:6">
      <c r="A88" s="2" t="s">
        <v>34</v>
      </c>
      <c r="B88" s="2"/>
      <c r="C88" s="2"/>
      <c r="D88" s="2"/>
      <c r="E88" s="2" t="s">
        <v>35</v>
      </c>
      <c r="F88" s="2"/>
    </row>
    <row r="89" ht="32.95" customHeight="1" spans="1:6">
      <c r="A89" s="3" t="s">
        <v>14</v>
      </c>
      <c r="B89" s="3"/>
      <c r="C89" s="3"/>
      <c r="D89" s="3"/>
      <c r="E89" s="3"/>
      <c r="F89" s="3"/>
    </row>
    <row r="90" ht="16.85" customHeight="1" spans="1:6">
      <c r="A90" s="4" t="s">
        <v>36</v>
      </c>
      <c r="B90" s="5" t="s">
        <v>37</v>
      </c>
      <c r="C90" s="5" t="s">
        <v>38</v>
      </c>
      <c r="D90" s="5" t="s">
        <v>39</v>
      </c>
      <c r="E90" s="5" t="s">
        <v>40</v>
      </c>
      <c r="F90" s="6" t="s">
        <v>41</v>
      </c>
    </row>
    <row r="91" ht="16.1" customHeight="1" spans="1:6">
      <c r="A91" s="14">
        <v>312</v>
      </c>
      <c r="B91" s="8" t="s">
        <v>78</v>
      </c>
      <c r="C91" s="9"/>
      <c r="D91" s="10"/>
      <c r="E91" s="10"/>
      <c r="F91" s="11"/>
    </row>
    <row r="92" ht="16.85" customHeight="1" spans="1:6">
      <c r="A92" s="7" t="s">
        <v>79</v>
      </c>
      <c r="B92" s="8" t="s">
        <v>80</v>
      </c>
      <c r="C92" s="9"/>
      <c r="D92" s="10"/>
      <c r="E92" s="10"/>
      <c r="F92" s="11"/>
    </row>
    <row r="93" ht="16.1" customHeight="1" spans="1:6">
      <c r="A93" s="7" t="s">
        <v>46</v>
      </c>
      <c r="B93" s="8" t="s">
        <v>81</v>
      </c>
      <c r="C93" s="9" t="s">
        <v>73</v>
      </c>
      <c r="D93" s="12">
        <v>5629.5</v>
      </c>
      <c r="E93" s="12">
        <f>0.88*124.3</f>
        <v>109.384</v>
      </c>
      <c r="F93" s="13">
        <f>D93*E93</f>
        <v>615777.228</v>
      </c>
    </row>
    <row r="94" ht="16.1" customHeight="1" spans="1:6">
      <c r="A94" s="7"/>
      <c r="B94" s="8"/>
      <c r="C94" s="9"/>
      <c r="D94" s="12"/>
      <c r="E94" s="12"/>
      <c r="F94" s="13"/>
    </row>
    <row r="95" ht="16.85" customHeight="1" spans="1:6">
      <c r="A95" s="14">
        <v>313</v>
      </c>
      <c r="B95" s="8" t="s">
        <v>82</v>
      </c>
      <c r="C95" s="9"/>
      <c r="D95" s="12"/>
      <c r="E95" s="12"/>
      <c r="F95" s="13"/>
    </row>
    <row r="96" ht="16.1" customHeight="1" spans="1:6">
      <c r="A96" s="7" t="s">
        <v>83</v>
      </c>
      <c r="B96" s="8" t="s">
        <v>84</v>
      </c>
      <c r="C96" s="9" t="s">
        <v>85</v>
      </c>
      <c r="D96" s="12">
        <v>2422</v>
      </c>
      <c r="E96" s="12">
        <f>0.88*1.29</f>
        <v>1.1352</v>
      </c>
      <c r="F96" s="13">
        <f>D96*E96</f>
        <v>2749.4544</v>
      </c>
    </row>
    <row r="97" ht="16.1" customHeight="1" spans="1:6">
      <c r="A97" s="7"/>
      <c r="B97" s="8"/>
      <c r="C97" s="9"/>
      <c r="D97" s="12"/>
      <c r="E97" s="12"/>
      <c r="F97" s="13"/>
    </row>
    <row r="98" ht="16.85" customHeight="1" spans="1:6">
      <c r="A98" s="7" t="s">
        <v>86</v>
      </c>
      <c r="B98" s="8" t="s">
        <v>87</v>
      </c>
      <c r="C98" s="9"/>
      <c r="D98" s="12"/>
      <c r="E98" s="12"/>
      <c r="F98" s="13"/>
    </row>
    <row r="99" ht="16.1" customHeight="1" spans="1:6">
      <c r="A99" s="7" t="s">
        <v>46</v>
      </c>
      <c r="B99" s="8" t="s">
        <v>88</v>
      </c>
      <c r="C99" s="9" t="s">
        <v>89</v>
      </c>
      <c r="D99" s="12">
        <v>53.361</v>
      </c>
      <c r="E99" s="12">
        <f>0.88*7.17</f>
        <v>6.3096</v>
      </c>
      <c r="F99" s="13">
        <f>D99*E99</f>
        <v>336.6865656</v>
      </c>
    </row>
    <row r="100" ht="16.1" customHeight="1" spans="1:6">
      <c r="A100" s="7" t="s">
        <v>49</v>
      </c>
      <c r="B100" s="8" t="s">
        <v>90</v>
      </c>
      <c r="C100" s="9" t="s">
        <v>91</v>
      </c>
      <c r="D100" s="12">
        <v>63</v>
      </c>
      <c r="E100" s="12">
        <f>0.88*5</f>
        <v>4.4</v>
      </c>
      <c r="F100" s="13">
        <f>D100*E100</f>
        <v>277.2</v>
      </c>
    </row>
    <row r="101" ht="16.85" customHeight="1" spans="1:6">
      <c r="A101" s="7"/>
      <c r="B101" s="8"/>
      <c r="C101" s="9"/>
      <c r="D101" s="12"/>
      <c r="E101" s="12"/>
      <c r="F101" s="13"/>
    </row>
    <row r="102" ht="16.1" customHeight="1" spans="1:6">
      <c r="A102" s="14">
        <v>312</v>
      </c>
      <c r="B102" s="8" t="s">
        <v>78</v>
      </c>
      <c r="C102" s="9"/>
      <c r="D102" s="12"/>
      <c r="E102" s="12"/>
      <c r="F102" s="13"/>
    </row>
    <row r="103" ht="16.1" customHeight="1" spans="1:6">
      <c r="A103" s="7" t="s">
        <v>79</v>
      </c>
      <c r="B103" s="8" t="s">
        <v>80</v>
      </c>
      <c r="C103" s="9"/>
      <c r="D103" s="12"/>
      <c r="E103" s="12"/>
      <c r="F103" s="13"/>
    </row>
    <row r="104" ht="16.85" customHeight="1" spans="1:6">
      <c r="A104" s="7" t="s">
        <v>46</v>
      </c>
      <c r="B104" s="8" t="s">
        <v>92</v>
      </c>
      <c r="C104" s="9" t="s">
        <v>73</v>
      </c>
      <c r="D104" s="12">
        <v>31</v>
      </c>
      <c r="E104" s="12">
        <f>0.88*83.21</f>
        <v>73.2248</v>
      </c>
      <c r="F104" s="13">
        <f>D104*E104</f>
        <v>2269.9688</v>
      </c>
    </row>
    <row r="105" ht="16.1" customHeight="1" spans="1:6">
      <c r="A105" s="7" t="s">
        <v>49</v>
      </c>
      <c r="B105" s="8" t="s">
        <v>93</v>
      </c>
      <c r="C105" s="9" t="s">
        <v>73</v>
      </c>
      <c r="D105" s="12">
        <v>31</v>
      </c>
      <c r="E105" s="12">
        <f>0.88*124.3</f>
        <v>109.384</v>
      </c>
      <c r="F105" s="13">
        <f>D105*E105</f>
        <v>3390.904</v>
      </c>
    </row>
    <row r="106" ht="16.1" customHeight="1" spans="1:6">
      <c r="A106" s="7"/>
      <c r="B106" s="8"/>
      <c r="C106" s="9"/>
      <c r="D106" s="12"/>
      <c r="E106" s="12"/>
      <c r="F106" s="13"/>
    </row>
    <row r="107" ht="16.85" customHeight="1" spans="1:6">
      <c r="A107" s="14">
        <v>313</v>
      </c>
      <c r="B107" s="8" t="s">
        <v>82</v>
      </c>
      <c r="C107" s="9"/>
      <c r="D107" s="12"/>
      <c r="E107" s="12"/>
      <c r="F107" s="13"/>
    </row>
    <row r="108" ht="16.1" customHeight="1" spans="1:6">
      <c r="A108" s="7" t="s">
        <v>83</v>
      </c>
      <c r="B108" s="8" t="s">
        <v>84</v>
      </c>
      <c r="C108" s="9" t="s">
        <v>85</v>
      </c>
      <c r="D108" s="12">
        <v>124</v>
      </c>
      <c r="E108" s="12">
        <f>0.88*1.29</f>
        <v>1.1352</v>
      </c>
      <c r="F108" s="13">
        <f>D108*E108</f>
        <v>140.7648</v>
      </c>
    </row>
    <row r="109" ht="16.1" customHeight="1" spans="1:6">
      <c r="A109" s="7"/>
      <c r="B109" s="8"/>
      <c r="C109" s="9"/>
      <c r="D109" s="10"/>
      <c r="E109" s="10"/>
      <c r="F109" s="11"/>
    </row>
    <row r="110" ht="16.85" customHeight="1" spans="1:6">
      <c r="A110" s="7"/>
      <c r="B110" s="8"/>
      <c r="C110" s="9"/>
      <c r="D110" s="10"/>
      <c r="E110" s="10"/>
      <c r="F110" s="11"/>
    </row>
    <row r="111" ht="16.1" customHeight="1" spans="1:6">
      <c r="A111" s="7"/>
      <c r="B111" s="8"/>
      <c r="C111" s="9"/>
      <c r="D111" s="10"/>
      <c r="E111" s="10"/>
      <c r="F111" s="11"/>
    </row>
    <row r="112" ht="16.85" customHeight="1" spans="1:6">
      <c r="A112" s="7"/>
      <c r="B112" s="8"/>
      <c r="C112" s="9"/>
      <c r="D112" s="10"/>
      <c r="E112" s="10"/>
      <c r="F112" s="11"/>
    </row>
    <row r="113" ht="16.1" customHeight="1" spans="1:6">
      <c r="A113" s="7"/>
      <c r="B113" s="8"/>
      <c r="C113" s="9"/>
      <c r="D113" s="10"/>
      <c r="E113" s="10"/>
      <c r="F113" s="11"/>
    </row>
    <row r="114" ht="16.1" customHeight="1" spans="1:6">
      <c r="A114" s="7"/>
      <c r="B114" s="8"/>
      <c r="C114" s="9"/>
      <c r="D114" s="10"/>
      <c r="E114" s="10"/>
      <c r="F114" s="11"/>
    </row>
    <row r="115" ht="16.85" customHeight="1" spans="1:6">
      <c r="A115" s="7"/>
      <c r="B115" s="8"/>
      <c r="C115" s="9"/>
      <c r="D115" s="10"/>
      <c r="E115" s="10"/>
      <c r="F115" s="11"/>
    </row>
    <row r="116" ht="16.1" customHeight="1" spans="1:6">
      <c r="A116" s="7"/>
      <c r="B116" s="8"/>
      <c r="C116" s="9"/>
      <c r="D116" s="10"/>
      <c r="E116" s="10"/>
      <c r="F116" s="11"/>
    </row>
    <row r="117" ht="16.1" customHeight="1" spans="1:6">
      <c r="A117" s="7"/>
      <c r="B117" s="8"/>
      <c r="C117" s="9"/>
      <c r="D117" s="10"/>
      <c r="E117" s="10"/>
      <c r="F117" s="11"/>
    </row>
    <row r="118" ht="16.85" customHeight="1" spans="1:6">
      <c r="A118" s="7"/>
      <c r="B118" s="8"/>
      <c r="C118" s="9"/>
      <c r="D118" s="10"/>
      <c r="E118" s="10"/>
      <c r="F118" s="11"/>
    </row>
    <row r="119" ht="16.1" customHeight="1" spans="1:6">
      <c r="A119" s="7"/>
      <c r="B119" s="8"/>
      <c r="C119" s="9"/>
      <c r="D119" s="10"/>
      <c r="E119" s="10"/>
      <c r="F119" s="11"/>
    </row>
    <row r="120" ht="16.1" customHeight="1" spans="1:6">
      <c r="A120" s="7"/>
      <c r="B120" s="8"/>
      <c r="C120" s="9"/>
      <c r="D120" s="10"/>
      <c r="E120" s="10"/>
      <c r="F120" s="11"/>
    </row>
    <row r="121" ht="16.85" customHeight="1" spans="1:6">
      <c r="A121" s="7"/>
      <c r="B121" s="8"/>
      <c r="C121" s="9"/>
      <c r="D121" s="10"/>
      <c r="E121" s="10"/>
      <c r="F121" s="11"/>
    </row>
    <row r="122" ht="16.1" customHeight="1" spans="1:6">
      <c r="A122" s="7"/>
      <c r="B122" s="8"/>
      <c r="C122" s="9"/>
      <c r="D122" s="10"/>
      <c r="E122" s="10"/>
      <c r="F122" s="11"/>
    </row>
    <row r="123" ht="16.1" customHeight="1" spans="1:6">
      <c r="A123" s="7"/>
      <c r="B123" s="8"/>
      <c r="C123" s="9"/>
      <c r="D123" s="10"/>
      <c r="E123" s="10"/>
      <c r="F123" s="11"/>
    </row>
    <row r="124" ht="16.85" customHeight="1" spans="1:6">
      <c r="A124" s="7"/>
      <c r="B124" s="8"/>
      <c r="C124" s="9"/>
      <c r="D124" s="10"/>
      <c r="E124" s="10"/>
      <c r="F124" s="11"/>
    </row>
    <row r="125" ht="16.1" customHeight="1" spans="1:6">
      <c r="A125" s="7"/>
      <c r="B125" s="8"/>
      <c r="C125" s="9"/>
      <c r="D125" s="10"/>
      <c r="E125" s="10"/>
      <c r="F125" s="11"/>
    </row>
    <row r="126" ht="16.1" customHeight="1" spans="1:6">
      <c r="A126" s="7"/>
      <c r="B126" s="8"/>
      <c r="C126" s="9"/>
      <c r="D126" s="10"/>
      <c r="E126" s="10"/>
      <c r="F126" s="11"/>
    </row>
    <row r="127" ht="32.95" customHeight="1" spans="1:6">
      <c r="A127" s="15"/>
      <c r="B127" s="16" t="s">
        <v>94</v>
      </c>
      <c r="C127" s="17">
        <f>SUM(F93:F108)</f>
        <v>624942.2065656</v>
      </c>
      <c r="D127" s="17"/>
      <c r="E127" s="15"/>
      <c r="F127" s="15"/>
    </row>
    <row r="128" ht="16.1" customHeight="1" spans="1:6">
      <c r="A128" s="2"/>
      <c r="B128" s="2"/>
      <c r="C128" s="2"/>
      <c r="D128" s="2"/>
      <c r="E128" s="2"/>
      <c r="F128" s="2"/>
    </row>
    <row r="129" ht="16.85" customHeight="1" spans="1:6">
      <c r="A129" s="2"/>
      <c r="B129" s="2"/>
      <c r="C129" s="2"/>
      <c r="D129" s="2"/>
      <c r="E129" s="2"/>
      <c r="F129" s="2"/>
    </row>
    <row r="130" ht="32.95" customHeight="1" spans="1:6">
      <c r="A130" s="1" t="s">
        <v>33</v>
      </c>
      <c r="B130" s="1"/>
      <c r="C130" s="1"/>
      <c r="D130" s="1"/>
      <c r="E130" s="1"/>
      <c r="F130" s="1"/>
    </row>
    <row r="131" ht="16.85" customHeight="1" spans="1:6">
      <c r="A131" s="2" t="s">
        <v>34</v>
      </c>
      <c r="B131" s="2"/>
      <c r="C131" s="2"/>
      <c r="D131" s="2"/>
      <c r="E131" s="2" t="s">
        <v>35</v>
      </c>
      <c r="F131" s="2"/>
    </row>
    <row r="132" ht="32.95" customHeight="1" spans="1:6">
      <c r="A132" s="3" t="s">
        <v>17</v>
      </c>
      <c r="B132" s="3"/>
      <c r="C132" s="3"/>
      <c r="D132" s="3"/>
      <c r="E132" s="3"/>
      <c r="F132" s="3"/>
    </row>
    <row r="133" ht="16.85" customHeight="1" spans="1:6">
      <c r="A133" s="4" t="s">
        <v>36</v>
      </c>
      <c r="B133" s="5" t="s">
        <v>37</v>
      </c>
      <c r="C133" s="5" t="s">
        <v>38</v>
      </c>
      <c r="D133" s="5" t="s">
        <v>39</v>
      </c>
      <c r="E133" s="5" t="s">
        <v>40</v>
      </c>
      <c r="F133" s="6" t="s">
        <v>41</v>
      </c>
    </row>
    <row r="134" ht="16.1" customHeight="1" spans="1:6">
      <c r="A134" s="14">
        <v>419</v>
      </c>
      <c r="B134" s="8" t="s">
        <v>95</v>
      </c>
      <c r="C134" s="9"/>
      <c r="D134" s="10"/>
      <c r="E134" s="10"/>
      <c r="F134" s="11"/>
    </row>
    <row r="135" ht="16.85" customHeight="1" spans="1:6">
      <c r="A135" s="7" t="s">
        <v>46</v>
      </c>
      <c r="B135" s="8" t="s">
        <v>96</v>
      </c>
      <c r="C135" s="9" t="s">
        <v>85</v>
      </c>
      <c r="D135" s="12">
        <v>48</v>
      </c>
      <c r="E135" s="12">
        <f>0.88*95.17</f>
        <v>83.7496</v>
      </c>
      <c r="F135" s="13">
        <f t="shared" ref="F135:F139" si="1">D135*E135</f>
        <v>4019.9808</v>
      </c>
    </row>
    <row r="136" ht="16.1" customHeight="1" spans="1:6">
      <c r="A136" s="7" t="s">
        <v>49</v>
      </c>
      <c r="B136" s="8" t="s">
        <v>97</v>
      </c>
      <c r="C136" s="9" t="s">
        <v>70</v>
      </c>
      <c r="D136" s="12">
        <v>38.4</v>
      </c>
      <c r="E136" s="12">
        <f>0.88*15.99</f>
        <v>14.0712</v>
      </c>
      <c r="F136" s="13">
        <f t="shared" si="1"/>
        <v>540.33408</v>
      </c>
    </row>
    <row r="137" ht="16.1" customHeight="1" spans="1:6">
      <c r="A137" s="7" t="s">
        <v>98</v>
      </c>
      <c r="B137" s="8" t="s">
        <v>99</v>
      </c>
      <c r="C137" s="9" t="s">
        <v>70</v>
      </c>
      <c r="D137" s="12">
        <v>32.64</v>
      </c>
      <c r="E137" s="12">
        <f>0.88*3.76</f>
        <v>3.3088</v>
      </c>
      <c r="F137" s="13">
        <f t="shared" si="1"/>
        <v>107.999232</v>
      </c>
    </row>
    <row r="138" ht="16.85" customHeight="1" spans="1:6">
      <c r="A138" s="7" t="s">
        <v>100</v>
      </c>
      <c r="B138" s="8" t="s">
        <v>101</v>
      </c>
      <c r="C138" s="9" t="s">
        <v>70</v>
      </c>
      <c r="D138" s="12">
        <v>14.4</v>
      </c>
      <c r="E138" s="12">
        <f>0.88*554.72</f>
        <v>488.1536</v>
      </c>
      <c r="F138" s="13">
        <f t="shared" si="1"/>
        <v>7029.41184</v>
      </c>
    </row>
    <row r="139" ht="16.1" customHeight="1" spans="1:6">
      <c r="A139" s="7" t="s">
        <v>102</v>
      </c>
      <c r="B139" s="8" t="s">
        <v>103</v>
      </c>
      <c r="C139" s="9" t="s">
        <v>70</v>
      </c>
      <c r="D139" s="12">
        <v>1.92</v>
      </c>
      <c r="E139" s="12">
        <f>0.88*792.89</f>
        <v>697.7432</v>
      </c>
      <c r="F139" s="13">
        <f t="shared" si="1"/>
        <v>1339.666944</v>
      </c>
    </row>
    <row r="140" ht="16.1" customHeight="1" spans="1:6">
      <c r="A140" s="7"/>
      <c r="B140" s="8"/>
      <c r="C140" s="9"/>
      <c r="D140" s="10"/>
      <c r="E140" s="10"/>
      <c r="F140" s="11"/>
    </row>
    <row r="141" ht="16.85" customHeight="1" spans="1:6">
      <c r="A141" s="7"/>
      <c r="B141" s="8"/>
      <c r="C141" s="9"/>
      <c r="D141" s="10"/>
      <c r="E141" s="10"/>
      <c r="F141" s="11"/>
    </row>
    <row r="142" ht="16.1" customHeight="1" spans="1:6">
      <c r="A142" s="7"/>
      <c r="B142" s="8"/>
      <c r="C142" s="9"/>
      <c r="D142" s="10"/>
      <c r="E142" s="10"/>
      <c r="F142" s="11"/>
    </row>
    <row r="143" ht="16.1" customHeight="1" spans="1:6">
      <c r="A143" s="7"/>
      <c r="B143" s="8"/>
      <c r="C143" s="9"/>
      <c r="D143" s="10"/>
      <c r="E143" s="10"/>
      <c r="F143" s="11"/>
    </row>
    <row r="144" ht="16.85" customHeight="1" spans="1:6">
      <c r="A144" s="7"/>
      <c r="B144" s="8"/>
      <c r="C144" s="9"/>
      <c r="D144" s="10"/>
      <c r="E144" s="10"/>
      <c r="F144" s="11"/>
    </row>
    <row r="145" ht="16.1" customHeight="1" spans="1:6">
      <c r="A145" s="7"/>
      <c r="B145" s="8"/>
      <c r="C145" s="9"/>
      <c r="D145" s="10"/>
      <c r="E145" s="10"/>
      <c r="F145" s="11"/>
    </row>
    <row r="146" ht="16.1" customHeight="1" spans="1:6">
      <c r="A146" s="7"/>
      <c r="B146" s="8"/>
      <c r="C146" s="9"/>
      <c r="D146" s="10"/>
      <c r="E146" s="10"/>
      <c r="F146" s="11"/>
    </row>
    <row r="147" ht="16.85" customHeight="1" spans="1:6">
      <c r="A147" s="7"/>
      <c r="B147" s="8"/>
      <c r="C147" s="9"/>
      <c r="D147" s="10"/>
      <c r="E147" s="10"/>
      <c r="F147" s="11"/>
    </row>
    <row r="148" ht="16.1" customHeight="1" spans="1:6">
      <c r="A148" s="7"/>
      <c r="B148" s="8"/>
      <c r="C148" s="9"/>
      <c r="D148" s="10"/>
      <c r="E148" s="10"/>
      <c r="F148" s="11"/>
    </row>
    <row r="149" ht="16.1" customHeight="1" spans="1:6">
      <c r="A149" s="7"/>
      <c r="B149" s="8"/>
      <c r="C149" s="9"/>
      <c r="D149" s="10"/>
      <c r="E149" s="10"/>
      <c r="F149" s="11"/>
    </row>
    <row r="150" ht="16.85" customHeight="1" spans="1:6">
      <c r="A150" s="7"/>
      <c r="B150" s="8"/>
      <c r="C150" s="9"/>
      <c r="D150" s="10"/>
      <c r="E150" s="10"/>
      <c r="F150" s="11"/>
    </row>
    <row r="151" ht="16.1" customHeight="1" spans="1:6">
      <c r="A151" s="7"/>
      <c r="B151" s="8"/>
      <c r="C151" s="9"/>
      <c r="D151" s="10"/>
      <c r="E151" s="10"/>
      <c r="F151" s="11"/>
    </row>
    <row r="152" ht="16.1" customHeight="1" spans="1:6">
      <c r="A152" s="7"/>
      <c r="B152" s="8"/>
      <c r="C152" s="9"/>
      <c r="D152" s="10"/>
      <c r="E152" s="10"/>
      <c r="F152" s="11"/>
    </row>
    <row r="153" ht="16.85" customHeight="1" spans="1:6">
      <c r="A153" s="7"/>
      <c r="B153" s="8"/>
      <c r="C153" s="9"/>
      <c r="D153" s="10"/>
      <c r="E153" s="10"/>
      <c r="F153" s="11"/>
    </row>
    <row r="154" ht="16.1" customHeight="1" spans="1:6">
      <c r="A154" s="7"/>
      <c r="B154" s="8"/>
      <c r="C154" s="9"/>
      <c r="D154" s="10"/>
      <c r="E154" s="10"/>
      <c r="F154" s="11"/>
    </row>
    <row r="155" ht="16.85" customHeight="1" spans="1:6">
      <c r="A155" s="7"/>
      <c r="B155" s="8"/>
      <c r="C155" s="9"/>
      <c r="D155" s="10"/>
      <c r="E155" s="10"/>
      <c r="F155" s="11"/>
    </row>
    <row r="156" ht="16.1" customHeight="1" spans="1:6">
      <c r="A156" s="7"/>
      <c r="B156" s="8"/>
      <c r="C156" s="9"/>
      <c r="D156" s="10"/>
      <c r="E156" s="10"/>
      <c r="F156" s="11"/>
    </row>
    <row r="157" ht="16.1" customHeight="1" spans="1:6">
      <c r="A157" s="7"/>
      <c r="B157" s="8"/>
      <c r="C157" s="9"/>
      <c r="D157" s="10"/>
      <c r="E157" s="10"/>
      <c r="F157" s="11"/>
    </row>
    <row r="158" ht="16.85" customHeight="1" spans="1:6">
      <c r="A158" s="7"/>
      <c r="B158" s="8"/>
      <c r="C158" s="9"/>
      <c r="D158" s="10"/>
      <c r="E158" s="10"/>
      <c r="F158" s="11"/>
    </row>
    <row r="159" ht="16.1" customHeight="1" spans="1:6">
      <c r="A159" s="7"/>
      <c r="B159" s="8"/>
      <c r="C159" s="9"/>
      <c r="D159" s="10"/>
      <c r="E159" s="10"/>
      <c r="F159" s="11"/>
    </row>
    <row r="160" ht="16.1" customHeight="1" spans="1:6">
      <c r="A160" s="7"/>
      <c r="B160" s="8"/>
      <c r="C160" s="9"/>
      <c r="D160" s="10"/>
      <c r="E160" s="10"/>
      <c r="F160" s="11"/>
    </row>
    <row r="161" ht="16.85" customHeight="1" spans="1:6">
      <c r="A161" s="7"/>
      <c r="B161" s="8"/>
      <c r="C161" s="9"/>
      <c r="D161" s="10"/>
      <c r="E161" s="10"/>
      <c r="F161" s="11"/>
    </row>
    <row r="162" ht="16.1" customHeight="1" spans="1:6">
      <c r="A162" s="7"/>
      <c r="B162" s="8"/>
      <c r="C162" s="9"/>
      <c r="D162" s="10"/>
      <c r="E162" s="10"/>
      <c r="F162" s="11"/>
    </row>
    <row r="163" ht="16.1" customHeight="1" spans="1:6">
      <c r="A163" s="7"/>
      <c r="B163" s="8"/>
      <c r="C163" s="9"/>
      <c r="D163" s="10"/>
      <c r="E163" s="10"/>
      <c r="F163" s="11"/>
    </row>
    <row r="164" ht="16.85" customHeight="1" spans="1:6">
      <c r="A164" s="7"/>
      <c r="B164" s="8"/>
      <c r="C164" s="9"/>
      <c r="D164" s="10"/>
      <c r="E164" s="10"/>
      <c r="F164" s="11"/>
    </row>
    <row r="165" ht="16.1" customHeight="1" spans="1:6">
      <c r="A165" s="7"/>
      <c r="B165" s="8"/>
      <c r="C165" s="9"/>
      <c r="D165" s="10"/>
      <c r="E165" s="10"/>
      <c r="F165" s="11"/>
    </row>
    <row r="166" ht="16.1" customHeight="1" spans="1:6">
      <c r="A166" s="7"/>
      <c r="B166" s="8"/>
      <c r="C166" s="9"/>
      <c r="D166" s="10"/>
      <c r="E166" s="10"/>
      <c r="F166" s="11"/>
    </row>
    <row r="167" ht="16.85" customHeight="1" spans="1:6">
      <c r="A167" s="7"/>
      <c r="B167" s="8"/>
      <c r="C167" s="9"/>
      <c r="D167" s="10"/>
      <c r="E167" s="10"/>
      <c r="F167" s="11"/>
    </row>
    <row r="168" ht="16.1" customHeight="1" spans="1:6">
      <c r="A168" s="7"/>
      <c r="B168" s="8"/>
      <c r="C168" s="9"/>
      <c r="D168" s="10"/>
      <c r="E168" s="10"/>
      <c r="F168" s="11"/>
    </row>
    <row r="169" ht="16.1" customHeight="1" spans="1:6">
      <c r="A169" s="7"/>
      <c r="B169" s="8"/>
      <c r="C169" s="9"/>
      <c r="D169" s="10"/>
      <c r="E169" s="10"/>
      <c r="F169" s="11"/>
    </row>
    <row r="170" ht="32.95" customHeight="1" spans="1:6">
      <c r="A170" s="15"/>
      <c r="B170" s="16" t="s">
        <v>104</v>
      </c>
      <c r="C170" s="17">
        <f>SUM(F135:F139)</f>
        <v>13037.392896</v>
      </c>
      <c r="D170" s="17"/>
      <c r="E170" s="15"/>
      <c r="F170" s="15"/>
    </row>
    <row r="171" ht="16.1" customHeight="1" spans="1:6">
      <c r="A171" s="2"/>
      <c r="B171" s="2"/>
      <c r="C171" s="2"/>
      <c r="D171" s="2"/>
      <c r="E171" s="2"/>
      <c r="F171" s="2"/>
    </row>
    <row r="172" ht="16.85" customHeight="1" spans="1:6">
      <c r="A172" s="2"/>
      <c r="B172" s="2"/>
      <c r="C172" s="2"/>
      <c r="D172" s="2"/>
      <c r="E172" s="2"/>
      <c r="F172" s="2"/>
    </row>
    <row r="173" ht="32.95" customHeight="1" spans="1:6">
      <c r="A173" s="1" t="s">
        <v>33</v>
      </c>
      <c r="B173" s="1"/>
      <c r="C173" s="1"/>
      <c r="D173" s="1"/>
      <c r="E173" s="1"/>
      <c r="F173" s="1"/>
    </row>
    <row r="174" ht="16.85" customHeight="1" spans="1:6">
      <c r="A174" s="2" t="s">
        <v>34</v>
      </c>
      <c r="B174" s="2"/>
      <c r="C174" s="2"/>
      <c r="D174" s="2"/>
      <c r="E174" s="2" t="s">
        <v>35</v>
      </c>
      <c r="F174" s="2"/>
    </row>
    <row r="175" ht="32.95" customHeight="1" spans="1:6">
      <c r="A175" s="3" t="s">
        <v>20</v>
      </c>
      <c r="B175" s="3"/>
      <c r="C175" s="3"/>
      <c r="D175" s="3"/>
      <c r="E175" s="3"/>
      <c r="F175" s="3"/>
    </row>
    <row r="176" ht="16.85" customHeight="1" spans="1:6">
      <c r="A176" s="4" t="s">
        <v>36</v>
      </c>
      <c r="B176" s="5" t="s">
        <v>37</v>
      </c>
      <c r="C176" s="5" t="s">
        <v>38</v>
      </c>
      <c r="D176" s="5" t="s">
        <v>39</v>
      </c>
      <c r="E176" s="5" t="s">
        <v>40</v>
      </c>
      <c r="F176" s="6" t="s">
        <v>41</v>
      </c>
    </row>
    <row r="177" ht="16.1" customHeight="1" spans="1:6">
      <c r="A177" s="14">
        <v>604</v>
      </c>
      <c r="B177" s="8" t="s">
        <v>105</v>
      </c>
      <c r="C177" s="9"/>
      <c r="D177" s="10"/>
      <c r="E177" s="10"/>
      <c r="F177" s="11"/>
    </row>
    <row r="178" ht="16.85" customHeight="1" spans="1:6">
      <c r="A178" s="7" t="s">
        <v>106</v>
      </c>
      <c r="B178" s="8" t="s">
        <v>107</v>
      </c>
      <c r="C178" s="9" t="s">
        <v>91</v>
      </c>
      <c r="D178" s="12">
        <v>1</v>
      </c>
      <c r="E178" s="12">
        <f>0.88*1000</f>
        <v>880</v>
      </c>
      <c r="F178" s="13">
        <f t="shared" ref="F178:F184" si="2">D178*E178</f>
        <v>880</v>
      </c>
    </row>
    <row r="179" ht="16.1" customHeight="1" spans="1:6">
      <c r="A179" s="7" t="s">
        <v>108</v>
      </c>
      <c r="B179" s="8" t="s">
        <v>109</v>
      </c>
      <c r="C179" s="9" t="s">
        <v>91</v>
      </c>
      <c r="D179" s="12">
        <v>1</v>
      </c>
      <c r="E179" s="12">
        <f>0.88*600</f>
        <v>528</v>
      </c>
      <c r="F179" s="13">
        <f t="shared" si="2"/>
        <v>528</v>
      </c>
    </row>
    <row r="180" ht="16.1" customHeight="1" spans="1:6">
      <c r="A180" s="7" t="s">
        <v>110</v>
      </c>
      <c r="B180" s="8" t="s">
        <v>111</v>
      </c>
      <c r="C180" s="9" t="s">
        <v>112</v>
      </c>
      <c r="D180" s="12">
        <v>40</v>
      </c>
      <c r="E180" s="12">
        <f>0.88*115</f>
        <v>101.2</v>
      </c>
      <c r="F180" s="13">
        <f t="shared" si="2"/>
        <v>4048</v>
      </c>
    </row>
    <row r="181" ht="16.85" customHeight="1" spans="1:6">
      <c r="A181" s="7" t="s">
        <v>113</v>
      </c>
      <c r="B181" s="8" t="s">
        <v>114</v>
      </c>
      <c r="C181" s="9" t="s">
        <v>91</v>
      </c>
      <c r="D181" s="12">
        <v>3</v>
      </c>
      <c r="E181" s="12">
        <f>0.88*750</f>
        <v>660</v>
      </c>
      <c r="F181" s="13">
        <f t="shared" si="2"/>
        <v>1980</v>
      </c>
    </row>
    <row r="182" ht="16.1" customHeight="1" spans="1:6">
      <c r="A182" s="7" t="s">
        <v>115</v>
      </c>
      <c r="B182" s="8" t="s">
        <v>116</v>
      </c>
      <c r="C182" s="9" t="s">
        <v>91</v>
      </c>
      <c r="D182" s="12">
        <v>6</v>
      </c>
      <c r="E182" s="12">
        <f>0.88*750</f>
        <v>660</v>
      </c>
      <c r="F182" s="13">
        <f t="shared" si="2"/>
        <v>3960</v>
      </c>
    </row>
    <row r="183" ht="16.1" customHeight="1" spans="1:6">
      <c r="A183" s="7" t="s">
        <v>117</v>
      </c>
      <c r="B183" s="8" t="s">
        <v>118</v>
      </c>
      <c r="C183" s="9" t="s">
        <v>91</v>
      </c>
      <c r="D183" s="12">
        <v>1</v>
      </c>
      <c r="E183" s="12">
        <f>0.88*750</f>
        <v>660</v>
      </c>
      <c r="F183" s="13">
        <f t="shared" si="2"/>
        <v>660</v>
      </c>
    </row>
    <row r="184" ht="16.85" customHeight="1" spans="1:6">
      <c r="A184" s="7" t="s">
        <v>119</v>
      </c>
      <c r="B184" s="8" t="s">
        <v>120</v>
      </c>
      <c r="C184" s="9" t="s">
        <v>91</v>
      </c>
      <c r="D184" s="12">
        <v>2</v>
      </c>
      <c r="E184" s="12">
        <f>0.88*750</f>
        <v>660</v>
      </c>
      <c r="F184" s="13">
        <f t="shared" si="2"/>
        <v>1320</v>
      </c>
    </row>
    <row r="185" ht="16.1" customHeight="1" spans="1:6">
      <c r="A185" s="7"/>
      <c r="B185" s="8"/>
      <c r="C185" s="9"/>
      <c r="D185" s="10"/>
      <c r="E185" s="10"/>
      <c r="F185" s="11"/>
    </row>
    <row r="186" ht="16.1" customHeight="1" spans="1:6">
      <c r="A186" s="7"/>
      <c r="B186" s="8"/>
      <c r="C186" s="9"/>
      <c r="D186" s="10"/>
      <c r="E186" s="10"/>
      <c r="F186" s="11"/>
    </row>
    <row r="187" ht="16.85" customHeight="1" spans="1:6">
      <c r="A187" s="7"/>
      <c r="B187" s="8"/>
      <c r="C187" s="9"/>
      <c r="D187" s="10"/>
      <c r="E187" s="10"/>
      <c r="F187" s="11"/>
    </row>
    <row r="188" ht="16.1" customHeight="1" spans="1:6">
      <c r="A188" s="7"/>
      <c r="B188" s="8"/>
      <c r="C188" s="9"/>
      <c r="D188" s="10"/>
      <c r="E188" s="10"/>
      <c r="F188" s="11"/>
    </row>
    <row r="189" ht="16.1" customHeight="1" spans="1:6">
      <c r="A189" s="7"/>
      <c r="B189" s="8"/>
      <c r="C189" s="9"/>
      <c r="D189" s="10"/>
      <c r="E189" s="10"/>
      <c r="F189" s="11"/>
    </row>
    <row r="190" ht="16.85" customHeight="1" spans="1:6">
      <c r="A190" s="7"/>
      <c r="B190" s="8"/>
      <c r="C190" s="9"/>
      <c r="D190" s="10"/>
      <c r="E190" s="10"/>
      <c r="F190" s="11"/>
    </row>
    <row r="191" ht="16.1" customHeight="1" spans="1:6">
      <c r="A191" s="7"/>
      <c r="B191" s="8"/>
      <c r="C191" s="9"/>
      <c r="D191" s="10"/>
      <c r="E191" s="10"/>
      <c r="F191" s="11"/>
    </row>
    <row r="192" ht="16.1" customHeight="1" spans="1:6">
      <c r="A192" s="7"/>
      <c r="B192" s="8"/>
      <c r="C192" s="9"/>
      <c r="D192" s="10"/>
      <c r="E192" s="10"/>
      <c r="F192" s="11"/>
    </row>
    <row r="193" ht="16.85" customHeight="1" spans="1:6">
      <c r="A193" s="7"/>
      <c r="B193" s="8"/>
      <c r="C193" s="9"/>
      <c r="D193" s="10"/>
      <c r="E193" s="10"/>
      <c r="F193" s="11"/>
    </row>
    <row r="194" ht="16.1" customHeight="1" spans="1:6">
      <c r="A194" s="7"/>
      <c r="B194" s="8"/>
      <c r="C194" s="9"/>
      <c r="D194" s="10"/>
      <c r="E194" s="10"/>
      <c r="F194" s="11"/>
    </row>
    <row r="195" ht="16.1" customHeight="1" spans="1:6">
      <c r="A195" s="7"/>
      <c r="B195" s="8"/>
      <c r="C195" s="9"/>
      <c r="D195" s="10"/>
      <c r="E195" s="10"/>
      <c r="F195" s="11"/>
    </row>
    <row r="196" ht="16.85" customHeight="1" spans="1:6">
      <c r="A196" s="7"/>
      <c r="B196" s="8"/>
      <c r="C196" s="9"/>
      <c r="D196" s="10"/>
      <c r="E196" s="10"/>
      <c r="F196" s="11"/>
    </row>
    <row r="197" ht="16.1" customHeight="1" spans="1:6">
      <c r="A197" s="7"/>
      <c r="B197" s="8"/>
      <c r="C197" s="9"/>
      <c r="D197" s="10"/>
      <c r="E197" s="10"/>
      <c r="F197" s="11"/>
    </row>
    <row r="198" ht="16.85" customHeight="1" spans="1:6">
      <c r="A198" s="7"/>
      <c r="B198" s="8"/>
      <c r="C198" s="9"/>
      <c r="D198" s="10"/>
      <c r="E198" s="10"/>
      <c r="F198" s="11"/>
    </row>
    <row r="199" ht="16.1" customHeight="1" spans="1:6">
      <c r="A199" s="7"/>
      <c r="B199" s="8"/>
      <c r="C199" s="9"/>
      <c r="D199" s="10"/>
      <c r="E199" s="10"/>
      <c r="F199" s="11"/>
    </row>
    <row r="200" ht="16.1" customHeight="1" spans="1:6">
      <c r="A200" s="7"/>
      <c r="B200" s="8"/>
      <c r="C200" s="9"/>
      <c r="D200" s="10"/>
      <c r="E200" s="10"/>
      <c r="F200" s="11"/>
    </row>
    <row r="201" ht="16.85" customHeight="1" spans="1:6">
      <c r="A201" s="7"/>
      <c r="B201" s="8"/>
      <c r="C201" s="9"/>
      <c r="D201" s="10"/>
      <c r="E201" s="10"/>
      <c r="F201" s="11"/>
    </row>
    <row r="202" ht="16.1" customHeight="1" spans="1:6">
      <c r="A202" s="7"/>
      <c r="B202" s="8"/>
      <c r="C202" s="9"/>
      <c r="D202" s="10"/>
      <c r="E202" s="10"/>
      <c r="F202" s="11"/>
    </row>
    <row r="203" ht="16.1" customHeight="1" spans="1:6">
      <c r="A203" s="7"/>
      <c r="B203" s="8"/>
      <c r="C203" s="9"/>
      <c r="D203" s="10"/>
      <c r="E203" s="10"/>
      <c r="F203" s="11"/>
    </row>
    <row r="204" ht="16.85" customHeight="1" spans="1:6">
      <c r="A204" s="7"/>
      <c r="B204" s="8"/>
      <c r="C204" s="9"/>
      <c r="D204" s="10"/>
      <c r="E204" s="10"/>
      <c r="F204" s="11"/>
    </row>
    <row r="205" ht="16.1" customHeight="1" spans="1:6">
      <c r="A205" s="7"/>
      <c r="B205" s="8"/>
      <c r="C205" s="9"/>
      <c r="D205" s="10"/>
      <c r="E205" s="10"/>
      <c r="F205" s="11"/>
    </row>
    <row r="206" ht="16.1" customHeight="1" spans="1:6">
      <c r="A206" s="7"/>
      <c r="B206" s="8"/>
      <c r="C206" s="9"/>
      <c r="D206" s="10"/>
      <c r="E206" s="10"/>
      <c r="F206" s="11"/>
    </row>
    <row r="207" ht="16.85" customHeight="1" spans="1:6">
      <c r="A207" s="7"/>
      <c r="B207" s="8"/>
      <c r="C207" s="9"/>
      <c r="D207" s="10"/>
      <c r="E207" s="10"/>
      <c r="F207" s="11"/>
    </row>
    <row r="208" ht="16.1" customHeight="1" spans="1:6">
      <c r="A208" s="7"/>
      <c r="B208" s="8"/>
      <c r="C208" s="9"/>
      <c r="D208" s="10"/>
      <c r="E208" s="10"/>
      <c r="F208" s="11"/>
    </row>
    <row r="209" ht="16.1" customHeight="1" spans="1:6">
      <c r="A209" s="7"/>
      <c r="B209" s="8"/>
      <c r="C209" s="9"/>
      <c r="D209" s="10"/>
      <c r="E209" s="10"/>
      <c r="F209" s="11"/>
    </row>
    <row r="210" ht="16.85" customHeight="1" spans="1:6">
      <c r="A210" s="7"/>
      <c r="B210" s="8"/>
      <c r="C210" s="9"/>
      <c r="D210" s="10"/>
      <c r="E210" s="10"/>
      <c r="F210" s="11"/>
    </row>
    <row r="211" ht="16.1" customHeight="1" spans="1:6">
      <c r="A211" s="7"/>
      <c r="B211" s="8"/>
      <c r="C211" s="9"/>
      <c r="D211" s="10"/>
      <c r="E211" s="10"/>
      <c r="F211" s="11"/>
    </row>
    <row r="212" ht="16.1" customHeight="1" spans="1:6">
      <c r="A212" s="7"/>
      <c r="B212" s="8"/>
      <c r="C212" s="9"/>
      <c r="D212" s="10"/>
      <c r="E212" s="10"/>
      <c r="F212" s="11"/>
    </row>
    <row r="213" ht="32.95" customHeight="1" spans="1:6">
      <c r="A213" s="15"/>
      <c r="B213" s="16" t="s">
        <v>121</v>
      </c>
      <c r="C213" s="17">
        <f>SUM(F178:F184)</f>
        <v>13376</v>
      </c>
      <c r="D213" s="17"/>
      <c r="E213" s="15"/>
      <c r="F213" s="15"/>
    </row>
    <row r="214" ht="16.1" customHeight="1" spans="1:6">
      <c r="A214" s="2"/>
      <c r="B214" s="2"/>
      <c r="C214" s="2"/>
      <c r="D214" s="2"/>
      <c r="E214" s="2"/>
      <c r="F214" s="2"/>
    </row>
    <row r="215" ht="16.85" customHeight="1" spans="1:6">
      <c r="A215" s="2"/>
      <c r="B215" s="2"/>
      <c r="C215" s="2"/>
      <c r="D215" s="2"/>
      <c r="E215" s="2"/>
      <c r="F215" s="2"/>
    </row>
  </sheetData>
  <mergeCells count="40">
    <mergeCell ref="A1:F1"/>
    <mergeCell ref="A2:D2"/>
    <mergeCell ref="E2:F2"/>
    <mergeCell ref="A3:F3"/>
    <mergeCell ref="C41:D41"/>
    <mergeCell ref="E41:F41"/>
    <mergeCell ref="A42:F42"/>
    <mergeCell ref="A43:F43"/>
    <mergeCell ref="A44:F44"/>
    <mergeCell ref="A45:D45"/>
    <mergeCell ref="E45:F45"/>
    <mergeCell ref="A46:F46"/>
    <mergeCell ref="C84:D84"/>
    <mergeCell ref="E84:F84"/>
    <mergeCell ref="A85:F85"/>
    <mergeCell ref="A86:F86"/>
    <mergeCell ref="A87:F87"/>
    <mergeCell ref="A88:D88"/>
    <mergeCell ref="E88:F88"/>
    <mergeCell ref="A89:F89"/>
    <mergeCell ref="C127:D127"/>
    <mergeCell ref="E127:F127"/>
    <mergeCell ref="A128:F128"/>
    <mergeCell ref="A129:F129"/>
    <mergeCell ref="A130:F130"/>
    <mergeCell ref="A131:D131"/>
    <mergeCell ref="E131:F131"/>
    <mergeCell ref="A132:F132"/>
    <mergeCell ref="C170:D170"/>
    <mergeCell ref="E170:F170"/>
    <mergeCell ref="A171:F171"/>
    <mergeCell ref="A172:F172"/>
    <mergeCell ref="A173:F173"/>
    <mergeCell ref="A174:D174"/>
    <mergeCell ref="E174:F174"/>
    <mergeCell ref="A175:F175"/>
    <mergeCell ref="C213:D213"/>
    <mergeCell ref="E213:F213"/>
    <mergeCell ref="A214:F214"/>
    <mergeCell ref="A215:F215"/>
  </mergeCells>
  <pageMargins left="0.98" right="0.12" top="0.315" bottom="0.315" header="0" footer="0"/>
  <pageSetup paperSize="9" fitToWidth="0" fitToHeight="0" orientation="portrait"/>
  <headerFooter alignWithMargins="0"/>
  <rowBreaks count="4" manualBreakCount="4">
    <brk id="43" max="16383" man="1"/>
    <brk id="86" max="16383" man="1"/>
    <brk id="129" max="16383" man="1"/>
    <brk id="17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SmartCost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【5.4】投标报价汇总表(2位小数)</vt:lpstr>
      <vt:lpstr>【5.1】工程量清单(2位小数)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SmartCost</dc:creator>
  <cp:lastModifiedBy>吴丹</cp:lastModifiedBy>
  <dcterms:created xsi:type="dcterms:W3CDTF">2021-03-01T01:12:00Z</dcterms:created>
  <dcterms:modified xsi:type="dcterms:W3CDTF">2021-03-04T02:41:22Z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