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<sst xmlns="http://schemas.openxmlformats.org/spreadsheetml/2006/main" count="179" uniqueCount="104">
  <si>
    <t>投标报价汇总表</t>
  </si>
  <si>
    <t>标段：2021年霍山县黑石渡镇自然村通硬化路和联网路项目-戴家河村马鞍山路工程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</si>
  <si>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</si>
  <si>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</si>
  <si>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</si>
  <si>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</si>
  <si>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</si>
  <si>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</si>
  <si>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</si>
  <si>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</si>
  <si>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</si>
  <si>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</si>
  <si>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</si>
  <si>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</si>
  <si>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</si>
  <si>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</si>
  <si>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400</t>
  </si>
  <si>
    <t>清单 第400章  桥梁、涵洞</t>
  </si>
  <si>
    <t>5</t>
  </si>
  <si>
    <t>600</t>
  </si>
  <si>
    <t>清单 第600章  安全设施及预埋管线</t>
  </si>
  <si>
    <t>6</t>
  </si>
  <si>
    <t>第100章至700章清单合计</t>
  </si>
  <si>
    <t>7</t>
  </si>
  <si>
    <t>已包含在清单合计中的材料、工程设备、专业工程暂估价合计</t>
  </si>
  <si>
    <t>8</t>
  </si>
  <si>
    <t>清单合计减去材料、工程设备、专业工程暂估价
合计(即6-7)=8</t>
  </si>
  <si>
    <t>9</t>
  </si>
  <si>
    <t>计日工合计</t>
  </si>
  <si>
    <t>10</t>
  </si>
  <si>
    <t>暂列金额(不含计日工总额)</t>
  </si>
  <si>
    <t>11</t>
  </si>
  <si>
    <t>投标报价(6+9+10)=11</t>
  </si>
  <si>
    <t>工程量清单</t>
  </si>
  <si>
    <t>合同段: 2021年霍山县黑石渡镇自然村通硬化路和联网路项目-戴家河村马鞍山路工程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</si>
  <si>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</si>
  <si>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</si>
  <si>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</si>
  <si>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</si>
  <si>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</si>
  <si>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</si>
  <si>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</si>
  <si>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</si>
  <si>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</si>
  <si>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</si>
  <si>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</si>
  <si>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</si>
  <si>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</si>
  <si>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</si>
  <si>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</si>
  <si>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</si>
  <si>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</si>
  <si>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</si>
  <si>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</si>
  <si>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</si>
  <si>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</si>
  <si>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</si>
  <si>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</si>
  <si>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临时工程与设施</t>
  </si>
  <si>
    <t>103-3</t>
  </si>
  <si>
    <t>临时供电设施架设、维护与拆除</t>
  </si>
  <si>
    <t>承包人驻地建设</t>
  </si>
  <si>
    <t>104-1</t>
  </si>
  <si>
    <t>施工标准化</t>
  </si>
  <si>
    <t>105-3</t>
  </si>
  <si>
    <t>拌和站</t>
  </si>
  <si>
    <t>清单  第 100 章合计   人民币</t>
  </si>
  <si>
    <t>路基整平压实</t>
  </si>
  <si>
    <t>204-1</t>
  </si>
  <si>
    <t>m2</t>
  </si>
  <si>
    <t>清单  第 200 章合计   人民币</t>
  </si>
  <si>
    <t>水泥混凝土面板</t>
  </si>
  <si>
    <t>312-1</t>
  </si>
  <si>
    <t>C35自拌水泥混凝土面板（含模板、刻痕、沥青灌封、养护等）</t>
  </si>
  <si>
    <t>厚200mm(长570.00m，宽4.5米)</t>
  </si>
  <si>
    <t>路肩培土</t>
  </si>
  <si>
    <t>313-1</t>
  </si>
  <si>
    <t>路肩培土(每侧宽50cm，厚20cm)</t>
  </si>
  <si>
    <t>m3</t>
  </si>
  <si>
    <t>清单  第 300 章合计   人民币</t>
  </si>
  <si>
    <t>圆管涵及倒虹吸管涵</t>
  </si>
  <si>
    <t>419-1</t>
  </si>
  <si>
    <t>单孔钢筋混凝土圆管涵</t>
  </si>
  <si>
    <t>直径30cm钢筋混凝土承插涵管</t>
  </si>
  <si>
    <t>m</t>
  </si>
  <si>
    <t>挖基础土石方</t>
  </si>
  <si>
    <t>-c</t>
  </si>
  <si>
    <t>回填土方</t>
  </si>
  <si>
    <t>-d</t>
  </si>
  <si>
    <t>C15砼管道基础</t>
  </si>
  <si>
    <t>直径50cm钢筋混凝土承插涵管</t>
  </si>
  <si>
    <t>清单  第 400 章合计   人民币</t>
  </si>
  <si>
    <t>道路交通标志</t>
  </si>
  <si>
    <t>604-1</t>
  </si>
  <si>
    <t>道口警示桩(反光膜为红白相间警示桩，内配2根直径8mm主筋，6根直径6箍筋。反光膜贴80cm高，桩埋地40cm，总高120cm，采用400*400*400mm砼基座固定)</t>
  </si>
  <si>
    <t>根</t>
  </si>
  <si>
    <t>604-2</t>
  </si>
  <si>
    <t>完工大理石公示牌</t>
  </si>
  <si>
    <t>个</t>
  </si>
  <si>
    <t>604-3</t>
  </si>
  <si>
    <t>双柱开工公示牌(面板120cm*100cm，双柱式)</t>
  </si>
  <si>
    <t>604-4</t>
  </si>
  <si>
    <t>单柱路名牌</t>
  </si>
  <si>
    <t>清单  第 600 章合计   人民币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</si>
</sst>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16" borderId="1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2" borderId="18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2" borderId="20" applyNumberFormat="0" applyAlignment="0" applyProtection="0">
      <alignment vertical="center"/>
    </xf>
    <xf numFmtId="0" fontId="22" fillId="22" borderId="19" applyNumberFormat="0" applyAlignment="0" applyProtection="0">
      <alignment vertical="center"/>
    </xf>
    <xf numFmtId="0" fontId="19" fillId="10" borderId="1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176" fontId="5" fillId="0" borderId="7" xfId="0" applyNumberFormat="1" applyFont="1" applyBorder="1" applyAlignment="1">
      <alignment horizontal="right" shrinkToFit="1"/>
    </xf>
    <xf numFmtId="0" fontId="2" fillId="0" borderId="5" xfId="0" applyNumberFormat="1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14" sqref="E14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9" t="s">
        <v>2</v>
      </c>
      <c r="B3" s="20" t="s">
        <v>3</v>
      </c>
      <c r="C3" s="20" t="s">
        <v>4</v>
      </c>
      <c r="D3" s="20"/>
      <c r="E3" s="21" t="s">
        <v>5</v>
      </c>
    </row>
    <row r="4" ht="28.55" customHeight="1" spans="1:5">
      <c r="A4" s="22" t="s">
        <v>6</v>
      </c>
      <c r="B4" s="23" t="s">
        <v>7</v>
      </c>
      <c r="C4" s="23" t="s">
        <v>8</v>
      </c>
      <c r="D4" s="23"/>
      <c r="E4" s="24">
        <f>'【5.1】工程量清单(2位小数)'!C41</f>
        <v>10221.68896</v>
      </c>
    </row>
    <row r="5" ht="27.85" customHeight="1" spans="1:5">
      <c r="A5" s="22" t="s">
        <v>9</v>
      </c>
      <c r="B5" s="23" t="s">
        <v>10</v>
      </c>
      <c r="C5" s="23" t="s">
        <v>11</v>
      </c>
      <c r="D5" s="23"/>
      <c r="E5" s="24">
        <f>'【5.1】工程量清单(2位小数)'!C84</f>
        <v>4225.94865</v>
      </c>
    </row>
    <row r="6" ht="28.55" customHeight="1" spans="1:5">
      <c r="A6" s="22" t="s">
        <v>12</v>
      </c>
      <c r="B6" s="23" t="s">
        <v>13</v>
      </c>
      <c r="C6" s="23" t="s">
        <v>14</v>
      </c>
      <c r="D6" s="23"/>
      <c r="E6" s="24">
        <f>'【5.1】工程量清单(2位小数)'!C127</f>
        <v>291643.24854</v>
      </c>
    </row>
    <row r="7" ht="28.55" customHeight="1" spans="1:5">
      <c r="A7" s="22" t="s">
        <v>15</v>
      </c>
      <c r="B7" s="23" t="s">
        <v>16</v>
      </c>
      <c r="C7" s="23" t="s">
        <v>17</v>
      </c>
      <c r="D7" s="23"/>
      <c r="E7" s="24">
        <f>'【5.1】工程量清单(2位小数)'!C170</f>
        <v>5232.6858115</v>
      </c>
    </row>
    <row r="8" ht="28.55" customHeight="1" spans="1:5">
      <c r="A8" s="22" t="s">
        <v>18</v>
      </c>
      <c r="B8" s="23" t="s">
        <v>19</v>
      </c>
      <c r="C8" s="23" t="s">
        <v>20</v>
      </c>
      <c r="D8" s="23"/>
      <c r="E8" s="24">
        <f>'【5.1】工程量清单(2位小数)'!C213</f>
        <v>1917.48368</v>
      </c>
    </row>
    <row r="9" ht="27.85" customHeight="1" spans="1:5">
      <c r="A9" s="22" t="s">
        <v>21</v>
      </c>
      <c r="B9" s="22" t="s">
        <v>22</v>
      </c>
      <c r="C9" s="22"/>
      <c r="D9" s="22"/>
      <c r="E9" s="24">
        <f>SUM(E4:E8)</f>
        <v>313241.0556415</v>
      </c>
    </row>
    <row r="10" ht="27.85" customHeight="1" spans="1:5">
      <c r="A10" s="22" t="s">
        <v>23</v>
      </c>
      <c r="B10" s="25" t="s">
        <v>24</v>
      </c>
      <c r="C10" s="25"/>
      <c r="D10" s="25"/>
      <c r="E10" s="24"/>
    </row>
    <row r="11" ht="27.85" customHeight="1" spans="1:5">
      <c r="A11" s="22" t="s">
        <v>25</v>
      </c>
      <c r="B11" s="26" t="s">
        <v>26</v>
      </c>
      <c r="C11" s="26"/>
      <c r="D11" s="26"/>
      <c r="E11" s="24">
        <f>E9</f>
        <v>313241.0556415</v>
      </c>
    </row>
    <row r="12" ht="27.1" customHeight="1" spans="1:5">
      <c r="A12" s="22" t="s">
        <v>27</v>
      </c>
      <c r="B12" s="25" t="s">
        <v>28</v>
      </c>
      <c r="C12" s="25"/>
      <c r="D12" s="25"/>
      <c r="E12" s="24"/>
    </row>
    <row r="13" ht="27.85" customHeight="1" spans="1:5">
      <c r="A13" s="22" t="s">
        <v>29</v>
      </c>
      <c r="B13" s="25" t="s">
        <v>30</v>
      </c>
      <c r="C13" s="25"/>
      <c r="D13" s="25"/>
      <c r="E13" s="24"/>
    </row>
    <row r="14" ht="27.85" customHeight="1" spans="1:5">
      <c r="A14" s="16" t="s">
        <v>31</v>
      </c>
      <c r="B14" s="27" t="s">
        <v>32</v>
      </c>
      <c r="C14" s="27"/>
      <c r="D14" s="27"/>
      <c r="E14" s="28">
        <v>313241.06</v>
      </c>
    </row>
  </sheetData>
  <mergeCells count="14">
    <mergeCell ref="A1:E1"/>
    <mergeCell ref="A2:C2"/>
    <mergeCell ref="C3:D3"/>
    <mergeCell ref="C4:D4"/>
    <mergeCell ref="C5:D5"/>
    <mergeCell ref="C6:D6"/>
    <mergeCell ref="C7:D7"/>
    <mergeCell ref="C8:D8"/>
    <mergeCell ref="B9:D9"/>
    <mergeCell ref="B10:D10"/>
    <mergeCell ref="B11:D11"/>
    <mergeCell ref="B12:D12"/>
    <mergeCell ref="B13:D13"/>
    <mergeCell ref="B14:D14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5"/>
  <sheetViews>
    <sheetView topLeftCell="A196" workbookViewId="0">
      <selection activeCell="F178" sqref="F178:F18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33</v>
      </c>
      <c r="B1" s="1"/>
      <c r="C1" s="1"/>
      <c r="D1" s="1"/>
      <c r="E1" s="1"/>
      <c r="F1" s="1"/>
    </row>
    <row r="2" ht="16.85" customHeight="1" spans="1:6">
      <c r="A2" s="2" t="s">
        <v>34</v>
      </c>
      <c r="B2" s="2"/>
      <c r="C2" s="2"/>
      <c r="D2" s="2"/>
      <c r="E2" s="2" t="s">
        <v>35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36</v>
      </c>
      <c r="B4" s="5" t="s">
        <v>37</v>
      </c>
      <c r="C4" s="5" t="s">
        <v>38</v>
      </c>
      <c r="D4" s="5" t="s">
        <v>39</v>
      </c>
      <c r="E4" s="5" t="s">
        <v>40</v>
      </c>
      <c r="F4" s="6" t="s">
        <v>41</v>
      </c>
    </row>
    <row r="5" ht="16.1" customHeight="1" spans="1:6">
      <c r="A5" s="7" t="s">
        <v>42</v>
      </c>
      <c r="B5" s="8" t="s">
        <v>43</v>
      </c>
      <c r="C5" s="9"/>
      <c r="D5" s="10"/>
      <c r="E5" s="10"/>
      <c r="F5" s="11"/>
    </row>
    <row r="6" ht="16.85" customHeight="1" spans="1:6">
      <c r="A6" s="7" t="s">
        <v>44</v>
      </c>
      <c r="B6" s="8" t="s">
        <v>45</v>
      </c>
      <c r="C6" s="9"/>
      <c r="D6" s="10"/>
      <c r="E6" s="10"/>
      <c r="F6" s="11"/>
    </row>
    <row r="7" ht="16.1" customHeight="1" spans="1:6">
      <c r="A7" s="7" t="s">
        <v>46</v>
      </c>
      <c r="B7" s="8" t="s">
        <v>47</v>
      </c>
      <c r="C7" s="9" t="s">
        <v>48</v>
      </c>
      <c r="D7" s="12">
        <v>1</v>
      </c>
      <c r="E7" s="12">
        <f>0.917*864.36</f>
        <v>792.61812</v>
      </c>
      <c r="F7" s="13">
        <f t="shared" ref="F7:F12" si="0">D7*E7</f>
        <v>792.61812</v>
      </c>
    </row>
    <row r="8" ht="16.1" customHeight="1" spans="1:6">
      <c r="A8" s="7" t="s">
        <v>49</v>
      </c>
      <c r="B8" s="8" t="s">
        <v>50</v>
      </c>
      <c r="C8" s="9" t="s">
        <v>48</v>
      </c>
      <c r="D8" s="12">
        <v>1</v>
      </c>
      <c r="E8" s="12">
        <f>0.917*500</f>
        <v>458.5</v>
      </c>
      <c r="F8" s="14">
        <f t="shared" si="0"/>
        <v>458.5</v>
      </c>
    </row>
    <row r="9" ht="16.85" customHeight="1" spans="1:6">
      <c r="A9" s="15">
        <v>102</v>
      </c>
      <c r="B9" s="8" t="s">
        <v>51</v>
      </c>
      <c r="C9" s="9"/>
      <c r="D9" s="12"/>
      <c r="E9" s="12"/>
      <c r="F9" s="13"/>
    </row>
    <row r="10" ht="16.1" customHeight="1" spans="1:6">
      <c r="A10" s="7" t="s">
        <v>52</v>
      </c>
      <c r="B10" s="8" t="s">
        <v>53</v>
      </c>
      <c r="C10" s="9" t="s">
        <v>48</v>
      </c>
      <c r="D10" s="12">
        <v>1</v>
      </c>
      <c r="E10" s="12">
        <f>0.917*660.89</f>
        <v>606.03613</v>
      </c>
      <c r="F10" s="14">
        <f t="shared" si="0"/>
        <v>606.03613</v>
      </c>
    </row>
    <row r="11" ht="16.1" customHeight="1" spans="1:6">
      <c r="A11" s="7" t="s">
        <v>54</v>
      </c>
      <c r="B11" s="8" t="s">
        <v>55</v>
      </c>
      <c r="C11" s="9" t="s">
        <v>48</v>
      </c>
      <c r="D11" s="12">
        <v>1</v>
      </c>
      <c r="E11" s="12">
        <f>0.917*991.34</f>
        <v>909.05878</v>
      </c>
      <c r="F11" s="14">
        <f t="shared" si="0"/>
        <v>909.05878</v>
      </c>
    </row>
    <row r="12" ht="16.85" customHeight="1" spans="1:6">
      <c r="A12" s="7" t="s">
        <v>56</v>
      </c>
      <c r="B12" s="8" t="s">
        <v>57</v>
      </c>
      <c r="C12" s="9" t="s">
        <v>48</v>
      </c>
      <c r="D12" s="12">
        <v>1</v>
      </c>
      <c r="E12" s="12">
        <f>0.917*4973.73</f>
        <v>4560.91041</v>
      </c>
      <c r="F12" s="14">
        <f t="shared" si="0"/>
        <v>4560.91041</v>
      </c>
    </row>
    <row r="13" ht="16.1" customHeight="1" spans="1:6">
      <c r="A13" s="15">
        <v>103</v>
      </c>
      <c r="B13" s="8" t="s">
        <v>58</v>
      </c>
      <c r="C13" s="9"/>
      <c r="D13" s="12"/>
      <c r="E13" s="12"/>
      <c r="F13" s="13"/>
    </row>
    <row r="14" ht="16.1" customHeight="1" spans="1:6">
      <c r="A14" s="7" t="s">
        <v>59</v>
      </c>
      <c r="B14" s="8" t="s">
        <v>60</v>
      </c>
      <c r="C14" s="9" t="s">
        <v>48</v>
      </c>
      <c r="D14" s="12">
        <v>1</v>
      </c>
      <c r="E14" s="12">
        <f>0.917*495.67</f>
        <v>454.52939</v>
      </c>
      <c r="F14" s="14">
        <f t="shared" ref="F14:F18" si="1">D14*E14</f>
        <v>454.52939</v>
      </c>
    </row>
    <row r="15" ht="16.85" customHeight="1" spans="1:6">
      <c r="A15" s="15">
        <v>104</v>
      </c>
      <c r="B15" s="8" t="s">
        <v>61</v>
      </c>
      <c r="C15" s="9"/>
      <c r="D15" s="12"/>
      <c r="E15" s="12"/>
      <c r="F15" s="13"/>
    </row>
    <row r="16" ht="16.1" customHeight="1" spans="1:6">
      <c r="A16" s="7" t="s">
        <v>62</v>
      </c>
      <c r="B16" s="8" t="s">
        <v>61</v>
      </c>
      <c r="C16" s="9" t="s">
        <v>48</v>
      </c>
      <c r="D16" s="12">
        <v>1</v>
      </c>
      <c r="E16" s="12">
        <f>0.917*660.89</f>
        <v>606.03613</v>
      </c>
      <c r="F16" s="14">
        <f t="shared" si="1"/>
        <v>606.03613</v>
      </c>
    </row>
    <row r="17" ht="16.1" customHeight="1" spans="1:6">
      <c r="A17" s="15">
        <v>105</v>
      </c>
      <c r="B17" s="8" t="s">
        <v>63</v>
      </c>
      <c r="C17" s="9"/>
      <c r="D17" s="12"/>
      <c r="E17" s="12"/>
      <c r="F17" s="13"/>
    </row>
    <row r="18" ht="16.85" customHeight="1" spans="1:6">
      <c r="A18" s="7" t="s">
        <v>64</v>
      </c>
      <c r="B18" s="8" t="s">
        <v>65</v>
      </c>
      <c r="C18" s="9" t="s">
        <v>48</v>
      </c>
      <c r="D18" s="12">
        <v>1</v>
      </c>
      <c r="E18" s="12">
        <f>0.917*2000</f>
        <v>1834</v>
      </c>
      <c r="F18" s="14">
        <f t="shared" si="1"/>
        <v>1834</v>
      </c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6"/>
      <c r="B41" s="17" t="s">
        <v>66</v>
      </c>
      <c r="C41" s="18">
        <f>SUM(F7:F18)</f>
        <v>10221.68896</v>
      </c>
      <c r="D41" s="18"/>
      <c r="E41" s="16"/>
      <c r="F41" s="16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33</v>
      </c>
      <c r="B44" s="1"/>
      <c r="C44" s="1"/>
      <c r="D44" s="1"/>
      <c r="E44" s="1"/>
      <c r="F44" s="1"/>
    </row>
    <row r="45" ht="16.85" customHeight="1" spans="1:6">
      <c r="A45" s="2" t="s">
        <v>34</v>
      </c>
      <c r="B45" s="2"/>
      <c r="C45" s="2"/>
      <c r="D45" s="2"/>
      <c r="E45" s="2" t="s">
        <v>35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36</v>
      </c>
      <c r="B47" s="5" t="s">
        <v>37</v>
      </c>
      <c r="C47" s="5" t="s">
        <v>38</v>
      </c>
      <c r="D47" s="5" t="s">
        <v>39</v>
      </c>
      <c r="E47" s="5" t="s">
        <v>40</v>
      </c>
      <c r="F47" s="6" t="s">
        <v>41</v>
      </c>
    </row>
    <row r="48" ht="16.1" customHeight="1" spans="1:6">
      <c r="A48" s="15">
        <v>204</v>
      </c>
      <c r="B48" s="8" t="s">
        <v>67</v>
      </c>
      <c r="C48" s="9"/>
      <c r="D48" s="10"/>
      <c r="E48" s="10"/>
      <c r="F48" s="11"/>
    </row>
    <row r="49" ht="16.85" customHeight="1" spans="1:6">
      <c r="A49" s="7" t="s">
        <v>68</v>
      </c>
      <c r="B49" s="8" t="s">
        <v>67</v>
      </c>
      <c r="C49" s="9"/>
      <c r="D49" s="10"/>
      <c r="E49" s="10"/>
      <c r="F49" s="11"/>
    </row>
    <row r="50" ht="16.1" customHeight="1" spans="1:6">
      <c r="A50" s="7" t="s">
        <v>46</v>
      </c>
      <c r="B50" s="8" t="s">
        <v>67</v>
      </c>
      <c r="C50" s="9" t="s">
        <v>69</v>
      </c>
      <c r="D50" s="12">
        <v>3135</v>
      </c>
      <c r="E50" s="12">
        <f>0.917*1.47</f>
        <v>1.34799</v>
      </c>
      <c r="F50" s="14">
        <f>D50*E50</f>
        <v>4225.94865</v>
      </c>
    </row>
    <row r="51" ht="16.1" customHeight="1" spans="1:6">
      <c r="A51" s="7"/>
      <c r="B51" s="8"/>
      <c r="C51" s="9"/>
      <c r="D51" s="10"/>
      <c r="E51" s="10"/>
      <c r="F51" s="11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6"/>
      <c r="B84" s="17" t="s">
        <v>70</v>
      </c>
      <c r="C84" s="18">
        <f>F50</f>
        <v>4225.94865</v>
      </c>
      <c r="D84" s="18"/>
      <c r="E84" s="16"/>
      <c r="F84" s="16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33</v>
      </c>
      <c r="B87" s="1"/>
      <c r="C87" s="1"/>
      <c r="D87" s="1"/>
      <c r="E87" s="1"/>
      <c r="F87" s="1"/>
    </row>
    <row r="88" ht="16.85" customHeight="1" spans="1:6">
      <c r="A88" s="2" t="s">
        <v>34</v>
      </c>
      <c r="B88" s="2"/>
      <c r="C88" s="2"/>
      <c r="D88" s="2"/>
      <c r="E88" s="2" t="s">
        <v>35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36</v>
      </c>
      <c r="B90" s="5" t="s">
        <v>37</v>
      </c>
      <c r="C90" s="5" t="s">
        <v>38</v>
      </c>
      <c r="D90" s="5" t="s">
        <v>39</v>
      </c>
      <c r="E90" s="5" t="s">
        <v>40</v>
      </c>
      <c r="F90" s="6" t="s">
        <v>41</v>
      </c>
    </row>
    <row r="91" ht="16.1" customHeight="1" spans="1:6">
      <c r="A91" s="15">
        <v>312</v>
      </c>
      <c r="B91" s="8" t="s">
        <v>71</v>
      </c>
      <c r="C91" s="9"/>
      <c r="D91" s="10"/>
      <c r="E91" s="10"/>
      <c r="F91" s="11"/>
    </row>
    <row r="92" ht="16.85" customHeight="1" spans="1:6">
      <c r="A92" s="7" t="s">
        <v>72</v>
      </c>
      <c r="B92" s="8" t="s">
        <v>73</v>
      </c>
      <c r="C92" s="9"/>
      <c r="D92" s="10"/>
      <c r="E92" s="10"/>
      <c r="F92" s="11"/>
    </row>
    <row r="93" ht="16.1" customHeight="1" spans="1:6">
      <c r="A93" s="7" t="s">
        <v>46</v>
      </c>
      <c r="B93" s="8" t="s">
        <v>74</v>
      </c>
      <c r="C93" s="9" t="s">
        <v>69</v>
      </c>
      <c r="D93" s="12">
        <v>2565</v>
      </c>
      <c r="E93" s="12">
        <f>0.917*122.2</f>
        <v>112.0574</v>
      </c>
      <c r="F93" s="14">
        <f>D93*E93</f>
        <v>287427.231</v>
      </c>
    </row>
    <row r="94" ht="16.1" customHeight="1" spans="1:6">
      <c r="A94" s="15">
        <v>313</v>
      </c>
      <c r="B94" s="8" t="s">
        <v>75</v>
      </c>
      <c r="C94" s="9"/>
      <c r="D94" s="12"/>
      <c r="E94" s="12"/>
      <c r="F94" s="13"/>
    </row>
    <row r="95" ht="16.85" customHeight="1" spans="1:6">
      <c r="A95" s="7" t="s">
        <v>76</v>
      </c>
      <c r="B95" s="8" t="s">
        <v>77</v>
      </c>
      <c r="C95" s="9" t="s">
        <v>78</v>
      </c>
      <c r="D95" s="12">
        <v>114</v>
      </c>
      <c r="E95" s="12">
        <f>0.917*40.33</f>
        <v>36.98261</v>
      </c>
      <c r="F95" s="14">
        <f>D95*E95</f>
        <v>4216.01754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6"/>
      <c r="B127" s="17" t="s">
        <v>79</v>
      </c>
      <c r="C127" s="18">
        <f>SUM(F93:F95)</f>
        <v>291643.24854</v>
      </c>
      <c r="D127" s="18"/>
      <c r="E127" s="16"/>
      <c r="F127" s="16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  <row r="130" ht="32.95" customHeight="1" spans="1:6">
      <c r="A130" s="1" t="s">
        <v>33</v>
      </c>
      <c r="B130" s="1"/>
      <c r="C130" s="1"/>
      <c r="D130" s="1"/>
      <c r="E130" s="1"/>
      <c r="F130" s="1"/>
    </row>
    <row r="131" ht="16.85" customHeight="1" spans="1:6">
      <c r="A131" s="2" t="s">
        <v>34</v>
      </c>
      <c r="B131" s="2"/>
      <c r="C131" s="2"/>
      <c r="D131" s="2"/>
      <c r="E131" s="2" t="s">
        <v>35</v>
      </c>
      <c r="F131" s="2"/>
    </row>
    <row r="132" ht="32.95" customHeight="1" spans="1:6">
      <c r="A132" s="3" t="s">
        <v>17</v>
      </c>
      <c r="B132" s="3"/>
      <c r="C132" s="3"/>
      <c r="D132" s="3"/>
      <c r="E132" s="3"/>
      <c r="F132" s="3"/>
    </row>
    <row r="133" ht="16.85" customHeight="1" spans="1:6">
      <c r="A133" s="4" t="s">
        <v>36</v>
      </c>
      <c r="B133" s="5" t="s">
        <v>37</v>
      </c>
      <c r="C133" s="5" t="s">
        <v>38</v>
      </c>
      <c r="D133" s="5" t="s">
        <v>39</v>
      </c>
      <c r="E133" s="5" t="s">
        <v>40</v>
      </c>
      <c r="F133" s="6" t="s">
        <v>41</v>
      </c>
    </row>
    <row r="134" ht="16.1" customHeight="1" spans="1:6">
      <c r="A134" s="15">
        <v>419</v>
      </c>
      <c r="B134" s="8" t="s">
        <v>80</v>
      </c>
      <c r="C134" s="9"/>
      <c r="D134" s="10"/>
      <c r="E134" s="10"/>
      <c r="F134" s="11"/>
    </row>
    <row r="135" ht="16.85" customHeight="1" spans="1:6">
      <c r="A135" s="7" t="s">
        <v>81</v>
      </c>
      <c r="B135" s="8" t="s">
        <v>82</v>
      </c>
      <c r="C135" s="9"/>
      <c r="D135" s="10"/>
      <c r="E135" s="10"/>
      <c r="F135" s="11"/>
    </row>
    <row r="136" ht="16.1" customHeight="1" spans="1:6">
      <c r="A136" s="7" t="s">
        <v>46</v>
      </c>
      <c r="B136" s="8" t="s">
        <v>83</v>
      </c>
      <c r="C136" s="9" t="s">
        <v>84</v>
      </c>
      <c r="D136" s="12">
        <v>6</v>
      </c>
      <c r="E136" s="12">
        <f>0.917*112.37</f>
        <v>103.04329</v>
      </c>
      <c r="F136" s="14">
        <f t="shared" ref="F136:F139" si="2">D136*E136</f>
        <v>618.25974</v>
      </c>
    </row>
    <row r="137" ht="16.1" customHeight="1" spans="1:6">
      <c r="A137" s="7" t="s">
        <v>49</v>
      </c>
      <c r="B137" s="8" t="s">
        <v>85</v>
      </c>
      <c r="C137" s="9" t="s">
        <v>78</v>
      </c>
      <c r="D137" s="12">
        <v>4.8</v>
      </c>
      <c r="E137" s="12">
        <f>0.917*3.35</f>
        <v>3.07195</v>
      </c>
      <c r="F137" s="14">
        <f t="shared" si="2"/>
        <v>14.74536</v>
      </c>
    </row>
    <row r="138" ht="16.85" customHeight="1" spans="1:6">
      <c r="A138" s="7" t="s">
        <v>86</v>
      </c>
      <c r="B138" s="8" t="s">
        <v>87</v>
      </c>
      <c r="C138" s="9" t="s">
        <v>78</v>
      </c>
      <c r="D138" s="12">
        <v>4.08</v>
      </c>
      <c r="E138" s="12">
        <f>0.917*3.65</f>
        <v>3.34705</v>
      </c>
      <c r="F138" s="14">
        <f t="shared" si="2"/>
        <v>13.655964</v>
      </c>
    </row>
    <row r="139" ht="16.1" customHeight="1" spans="1:6">
      <c r="A139" s="7" t="s">
        <v>88</v>
      </c>
      <c r="B139" s="8" t="s">
        <v>89</v>
      </c>
      <c r="C139" s="9" t="s">
        <v>84</v>
      </c>
      <c r="D139" s="12">
        <v>0.3</v>
      </c>
      <c r="E139" s="12">
        <f>0.917*554.7</f>
        <v>508.6599</v>
      </c>
      <c r="F139" s="14">
        <f t="shared" si="2"/>
        <v>152.59797</v>
      </c>
    </row>
    <row r="140" ht="16.1" customHeight="1" spans="1:6">
      <c r="A140" s="7"/>
      <c r="B140" s="8"/>
      <c r="C140" s="9"/>
      <c r="D140" s="12"/>
      <c r="E140" s="12"/>
      <c r="F140" s="13"/>
    </row>
    <row r="141" ht="16.85" customHeight="1" spans="1:6">
      <c r="A141" s="15">
        <v>419</v>
      </c>
      <c r="B141" s="8" t="s">
        <v>80</v>
      </c>
      <c r="C141" s="9"/>
      <c r="D141" s="12"/>
      <c r="E141" s="12"/>
      <c r="F141" s="13"/>
    </row>
    <row r="142" ht="16.1" customHeight="1" spans="1:6">
      <c r="A142" s="7" t="s">
        <v>81</v>
      </c>
      <c r="B142" s="8" t="s">
        <v>82</v>
      </c>
      <c r="C142" s="9"/>
      <c r="D142" s="12"/>
      <c r="E142" s="12"/>
      <c r="F142" s="13"/>
    </row>
    <row r="143" ht="16.1" customHeight="1" spans="1:6">
      <c r="A143" s="7" t="s">
        <v>46</v>
      </c>
      <c r="B143" s="8" t="s">
        <v>90</v>
      </c>
      <c r="C143" s="9" t="s">
        <v>84</v>
      </c>
      <c r="D143" s="12">
        <v>20</v>
      </c>
      <c r="E143" s="12">
        <f>0.917*195.51</f>
        <v>179.28267</v>
      </c>
      <c r="F143" s="14">
        <f t="shared" ref="F143:F146" si="3">D143*E143</f>
        <v>3585.6534</v>
      </c>
    </row>
    <row r="144" ht="16.85" customHeight="1" spans="1:6">
      <c r="A144" s="7" t="s">
        <v>49</v>
      </c>
      <c r="B144" s="8" t="s">
        <v>85</v>
      </c>
      <c r="C144" s="9" t="s">
        <v>78</v>
      </c>
      <c r="D144" s="12">
        <v>24</v>
      </c>
      <c r="E144" s="12">
        <f>0.917*3.22</f>
        <v>2.95274</v>
      </c>
      <c r="F144" s="14">
        <f t="shared" si="3"/>
        <v>70.86576</v>
      </c>
    </row>
    <row r="145" ht="16.1" customHeight="1" spans="1:6">
      <c r="A145" s="7" t="s">
        <v>86</v>
      </c>
      <c r="B145" s="8" t="s">
        <v>87</v>
      </c>
      <c r="C145" s="9" t="s">
        <v>78</v>
      </c>
      <c r="D145" s="12">
        <v>18.675</v>
      </c>
      <c r="E145" s="12">
        <f>0.917*3.78</f>
        <v>3.46626</v>
      </c>
      <c r="F145" s="14">
        <f t="shared" si="3"/>
        <v>64.7324055</v>
      </c>
    </row>
    <row r="146" ht="16.1" customHeight="1" spans="1:6">
      <c r="A146" s="7" t="s">
        <v>88</v>
      </c>
      <c r="B146" s="8" t="s">
        <v>89</v>
      </c>
      <c r="C146" s="9" t="s">
        <v>84</v>
      </c>
      <c r="D146" s="12">
        <v>1.4</v>
      </c>
      <c r="E146" s="12">
        <f>0.917*554.74</f>
        <v>508.69658</v>
      </c>
      <c r="F146" s="14">
        <f t="shared" si="3"/>
        <v>712.175212</v>
      </c>
    </row>
    <row r="147" ht="16.85" customHeight="1" spans="1:6">
      <c r="A147" s="7"/>
      <c r="B147" s="8"/>
      <c r="C147" s="9"/>
      <c r="D147" s="10"/>
      <c r="E147" s="10"/>
      <c r="F147" s="11"/>
    </row>
    <row r="148" ht="16.1" customHeight="1" spans="1:6">
      <c r="A148" s="7"/>
      <c r="B148" s="8"/>
      <c r="C148" s="9"/>
      <c r="D148" s="10"/>
      <c r="E148" s="10"/>
      <c r="F148" s="11"/>
    </row>
    <row r="149" ht="16.1" customHeight="1" spans="1:6">
      <c r="A149" s="7"/>
      <c r="B149" s="8"/>
      <c r="C149" s="9"/>
      <c r="D149" s="10"/>
      <c r="E149" s="10"/>
      <c r="F149" s="11"/>
    </row>
    <row r="150" ht="16.85" customHeight="1" spans="1:6">
      <c r="A150" s="7"/>
      <c r="B150" s="8"/>
      <c r="C150" s="9"/>
      <c r="D150" s="10"/>
      <c r="E150" s="10"/>
      <c r="F150" s="11"/>
    </row>
    <row r="151" ht="16.1" customHeight="1" spans="1:6">
      <c r="A151" s="7"/>
      <c r="B151" s="8"/>
      <c r="C151" s="9"/>
      <c r="D151" s="10"/>
      <c r="E151" s="10"/>
      <c r="F151" s="11"/>
    </row>
    <row r="152" ht="16.1" customHeight="1" spans="1:6">
      <c r="A152" s="7"/>
      <c r="B152" s="8"/>
      <c r="C152" s="9"/>
      <c r="D152" s="10"/>
      <c r="E152" s="10"/>
      <c r="F152" s="11"/>
    </row>
    <row r="153" ht="16.85" customHeight="1" spans="1:6">
      <c r="A153" s="7"/>
      <c r="B153" s="8"/>
      <c r="C153" s="9"/>
      <c r="D153" s="10"/>
      <c r="E153" s="10"/>
      <c r="F153" s="11"/>
    </row>
    <row r="154" ht="16.1" customHeight="1" spans="1:6">
      <c r="A154" s="7"/>
      <c r="B154" s="8"/>
      <c r="C154" s="9"/>
      <c r="D154" s="10"/>
      <c r="E154" s="10"/>
      <c r="F154" s="11"/>
    </row>
    <row r="155" ht="16.85" customHeight="1" spans="1:6">
      <c r="A155" s="7"/>
      <c r="B155" s="8"/>
      <c r="C155" s="9"/>
      <c r="D155" s="10"/>
      <c r="E155" s="10"/>
      <c r="F155" s="11"/>
    </row>
    <row r="156" ht="16.1" customHeight="1" spans="1:6">
      <c r="A156" s="7"/>
      <c r="B156" s="8"/>
      <c r="C156" s="9"/>
      <c r="D156" s="10"/>
      <c r="E156" s="10"/>
      <c r="F156" s="11"/>
    </row>
    <row r="157" ht="16.1" customHeight="1" spans="1:6">
      <c r="A157" s="7"/>
      <c r="B157" s="8"/>
      <c r="C157" s="9"/>
      <c r="D157" s="10"/>
      <c r="E157" s="10"/>
      <c r="F157" s="11"/>
    </row>
    <row r="158" ht="16.85" customHeight="1" spans="1:6">
      <c r="A158" s="7"/>
      <c r="B158" s="8"/>
      <c r="C158" s="9"/>
      <c r="D158" s="10"/>
      <c r="E158" s="10"/>
      <c r="F158" s="11"/>
    </row>
    <row r="159" ht="16.1" customHeight="1" spans="1:6">
      <c r="A159" s="7"/>
      <c r="B159" s="8"/>
      <c r="C159" s="9"/>
      <c r="D159" s="10"/>
      <c r="E159" s="10"/>
      <c r="F159" s="11"/>
    </row>
    <row r="160" ht="16.1" customHeight="1" spans="1:6">
      <c r="A160" s="7"/>
      <c r="B160" s="8"/>
      <c r="C160" s="9"/>
      <c r="D160" s="10"/>
      <c r="E160" s="10"/>
      <c r="F160" s="11"/>
    </row>
    <row r="161" ht="16.85" customHeight="1" spans="1:6">
      <c r="A161" s="7"/>
      <c r="B161" s="8"/>
      <c r="C161" s="9"/>
      <c r="D161" s="10"/>
      <c r="E161" s="10"/>
      <c r="F161" s="11"/>
    </row>
    <row r="162" ht="16.1" customHeight="1" spans="1:6">
      <c r="A162" s="7"/>
      <c r="B162" s="8"/>
      <c r="C162" s="9"/>
      <c r="D162" s="10"/>
      <c r="E162" s="10"/>
      <c r="F162" s="11"/>
    </row>
    <row r="163" ht="16.1" customHeight="1" spans="1:6">
      <c r="A163" s="7"/>
      <c r="B163" s="8"/>
      <c r="C163" s="9"/>
      <c r="D163" s="10"/>
      <c r="E163" s="10"/>
      <c r="F163" s="11"/>
    </row>
    <row r="164" ht="16.85" customHeight="1" spans="1:6">
      <c r="A164" s="7"/>
      <c r="B164" s="8"/>
      <c r="C164" s="9"/>
      <c r="D164" s="10"/>
      <c r="E164" s="10"/>
      <c r="F164" s="11"/>
    </row>
    <row r="165" ht="16.1" customHeight="1" spans="1:6">
      <c r="A165" s="7"/>
      <c r="B165" s="8"/>
      <c r="C165" s="9"/>
      <c r="D165" s="10"/>
      <c r="E165" s="10"/>
      <c r="F165" s="11"/>
    </row>
    <row r="166" ht="16.1" customHeight="1" spans="1:6">
      <c r="A166" s="7"/>
      <c r="B166" s="8"/>
      <c r="C166" s="9"/>
      <c r="D166" s="10"/>
      <c r="E166" s="10"/>
      <c r="F166" s="11"/>
    </row>
    <row r="167" ht="16.85" customHeight="1" spans="1:6">
      <c r="A167" s="7"/>
      <c r="B167" s="8"/>
      <c r="C167" s="9"/>
      <c r="D167" s="10"/>
      <c r="E167" s="10"/>
      <c r="F167" s="11"/>
    </row>
    <row r="168" ht="16.1" customHeight="1" spans="1:6">
      <c r="A168" s="7"/>
      <c r="B168" s="8"/>
      <c r="C168" s="9"/>
      <c r="D168" s="10"/>
      <c r="E168" s="10"/>
      <c r="F168" s="11"/>
    </row>
    <row r="169" ht="16.1" customHeight="1" spans="1:6">
      <c r="A169" s="7"/>
      <c r="B169" s="8"/>
      <c r="C169" s="9"/>
      <c r="D169" s="10"/>
      <c r="E169" s="10"/>
      <c r="F169" s="11"/>
    </row>
    <row r="170" ht="32.95" customHeight="1" spans="1:6">
      <c r="A170" s="16"/>
      <c r="B170" s="17" t="s">
        <v>91</v>
      </c>
      <c r="C170" s="18">
        <f>SUM(F136:F146)</f>
        <v>5232.6858115</v>
      </c>
      <c r="D170" s="18"/>
      <c r="E170" s="16"/>
      <c r="F170" s="16"/>
    </row>
    <row r="171" ht="16.1" customHeight="1" spans="1:6">
      <c r="A171" s="2"/>
      <c r="B171" s="2"/>
      <c r="C171" s="2"/>
      <c r="D171" s="2"/>
      <c r="E171" s="2"/>
      <c r="F171" s="2"/>
    </row>
    <row r="172" ht="16.85" customHeight="1" spans="1:6">
      <c r="A172" s="2"/>
      <c r="B172" s="2"/>
      <c r="C172" s="2"/>
      <c r="D172" s="2"/>
      <c r="E172" s="2"/>
      <c r="F172" s="2"/>
    </row>
    <row r="173" ht="32.95" customHeight="1" spans="1:6">
      <c r="A173" s="1" t="s">
        <v>33</v>
      </c>
      <c r="B173" s="1"/>
      <c r="C173" s="1"/>
      <c r="D173" s="1"/>
      <c r="E173" s="1"/>
      <c r="F173" s="1"/>
    </row>
    <row r="174" ht="16.85" customHeight="1" spans="1:6">
      <c r="A174" s="2" t="s">
        <v>34</v>
      </c>
      <c r="B174" s="2"/>
      <c r="C174" s="2"/>
      <c r="D174" s="2"/>
      <c r="E174" s="2" t="s">
        <v>35</v>
      </c>
      <c r="F174" s="2"/>
    </row>
    <row r="175" ht="32.95" customHeight="1" spans="1:6">
      <c r="A175" s="3" t="s">
        <v>20</v>
      </c>
      <c r="B175" s="3"/>
      <c r="C175" s="3"/>
      <c r="D175" s="3"/>
      <c r="E175" s="3"/>
      <c r="F175" s="3"/>
    </row>
    <row r="176" ht="16.85" customHeight="1" spans="1:6">
      <c r="A176" s="4" t="s">
        <v>36</v>
      </c>
      <c r="B176" s="5" t="s">
        <v>37</v>
      </c>
      <c r="C176" s="5" t="s">
        <v>38</v>
      </c>
      <c r="D176" s="5" t="s">
        <v>39</v>
      </c>
      <c r="E176" s="5" t="s">
        <v>40</v>
      </c>
      <c r="F176" s="6" t="s">
        <v>41</v>
      </c>
    </row>
    <row r="177" ht="16.1" customHeight="1" spans="1:6">
      <c r="A177" s="15">
        <v>604</v>
      </c>
      <c r="B177" s="8" t="s">
        <v>92</v>
      </c>
      <c r="C177" s="9"/>
      <c r="D177" s="10"/>
      <c r="E177" s="10"/>
      <c r="F177" s="11"/>
    </row>
    <row r="178" ht="16.85" customHeight="1" spans="1:6">
      <c r="A178" s="7" t="s">
        <v>93</v>
      </c>
      <c r="B178" s="8" t="s">
        <v>94</v>
      </c>
      <c r="C178" s="9" t="s">
        <v>95</v>
      </c>
      <c r="D178" s="12">
        <v>4</v>
      </c>
      <c r="E178" s="12">
        <f>0.917*72.76</f>
        <v>66.72092</v>
      </c>
      <c r="F178" s="14">
        <f t="shared" ref="F178:F181" si="4">D178*E178</f>
        <v>266.88368</v>
      </c>
    </row>
    <row r="179" ht="16.1" customHeight="1" spans="1:6">
      <c r="A179" s="7" t="s">
        <v>96</v>
      </c>
      <c r="B179" s="8" t="s">
        <v>97</v>
      </c>
      <c r="C179" s="9" t="s">
        <v>98</v>
      </c>
      <c r="D179" s="12">
        <v>1</v>
      </c>
      <c r="E179" s="12">
        <f>0.917*400</f>
        <v>366.8</v>
      </c>
      <c r="F179" s="14">
        <f t="shared" si="4"/>
        <v>366.8</v>
      </c>
    </row>
    <row r="180" ht="16.1" customHeight="1" spans="1:6">
      <c r="A180" s="7" t="s">
        <v>99</v>
      </c>
      <c r="B180" s="8" t="s">
        <v>100</v>
      </c>
      <c r="C180" s="9" t="s">
        <v>98</v>
      </c>
      <c r="D180" s="12">
        <v>1</v>
      </c>
      <c r="E180" s="12">
        <f>0.917*800</f>
        <v>733.6</v>
      </c>
      <c r="F180" s="14">
        <f t="shared" si="4"/>
        <v>733.6</v>
      </c>
    </row>
    <row r="181" ht="16.85" customHeight="1" spans="1:6">
      <c r="A181" s="7" t="s">
        <v>101</v>
      </c>
      <c r="B181" s="8" t="s">
        <v>102</v>
      </c>
      <c r="C181" s="9" t="s">
        <v>98</v>
      </c>
      <c r="D181" s="12">
        <v>1</v>
      </c>
      <c r="E181" s="12">
        <f>0.917*600</f>
        <v>550.2</v>
      </c>
      <c r="F181" s="14">
        <f t="shared" si="4"/>
        <v>550.2</v>
      </c>
    </row>
    <row r="182" ht="16.1" customHeight="1" spans="1:6">
      <c r="A182" s="7"/>
      <c r="B182" s="8"/>
      <c r="C182" s="9"/>
      <c r="D182" s="10"/>
      <c r="E182" s="10"/>
      <c r="F182" s="11"/>
    </row>
    <row r="183" ht="16.1" customHeight="1" spans="1:6">
      <c r="A183" s="7"/>
      <c r="B183" s="8"/>
      <c r="C183" s="9"/>
      <c r="D183" s="10"/>
      <c r="E183" s="10"/>
      <c r="F183" s="11"/>
    </row>
    <row r="184" ht="16.85" customHeight="1" spans="1:6">
      <c r="A184" s="7"/>
      <c r="B184" s="8"/>
      <c r="C184" s="9"/>
      <c r="D184" s="10"/>
      <c r="E184" s="10"/>
      <c r="F184" s="11"/>
    </row>
    <row r="185" ht="16.1" customHeight="1" spans="1:6">
      <c r="A185" s="7"/>
      <c r="B185" s="8"/>
      <c r="C185" s="9"/>
      <c r="D185" s="10"/>
      <c r="E185" s="10"/>
      <c r="F185" s="11"/>
    </row>
    <row r="186" ht="16.1" customHeight="1" spans="1:6">
      <c r="A186" s="7"/>
      <c r="B186" s="8"/>
      <c r="C186" s="9"/>
      <c r="D186" s="10"/>
      <c r="E186" s="10"/>
      <c r="F186" s="11"/>
    </row>
    <row r="187" ht="16.85" customHeight="1" spans="1:6">
      <c r="A187" s="7"/>
      <c r="B187" s="8"/>
      <c r="C187" s="9"/>
      <c r="D187" s="10"/>
      <c r="E187" s="10"/>
      <c r="F187" s="11"/>
    </row>
    <row r="188" ht="16.1" customHeight="1" spans="1:6">
      <c r="A188" s="7"/>
      <c r="B188" s="8"/>
      <c r="C188" s="9"/>
      <c r="D188" s="10"/>
      <c r="E188" s="10"/>
      <c r="F188" s="11"/>
    </row>
    <row r="189" ht="16.1" customHeight="1" spans="1:6">
      <c r="A189" s="7"/>
      <c r="B189" s="8"/>
      <c r="C189" s="9"/>
      <c r="D189" s="10"/>
      <c r="E189" s="10"/>
      <c r="F189" s="11"/>
    </row>
    <row r="190" ht="16.85" customHeight="1" spans="1:6">
      <c r="A190" s="7"/>
      <c r="B190" s="8"/>
      <c r="C190" s="9"/>
      <c r="D190" s="10"/>
      <c r="E190" s="10"/>
      <c r="F190" s="11"/>
    </row>
    <row r="191" ht="16.1" customHeight="1" spans="1:6">
      <c r="A191" s="7"/>
      <c r="B191" s="8"/>
      <c r="C191" s="9"/>
      <c r="D191" s="10"/>
      <c r="E191" s="10"/>
      <c r="F191" s="11"/>
    </row>
    <row r="192" ht="16.1" customHeight="1" spans="1:6">
      <c r="A192" s="7"/>
      <c r="B192" s="8"/>
      <c r="C192" s="9"/>
      <c r="D192" s="10"/>
      <c r="E192" s="10"/>
      <c r="F192" s="11"/>
    </row>
    <row r="193" ht="16.85" customHeight="1" spans="1:6">
      <c r="A193" s="7"/>
      <c r="B193" s="8"/>
      <c r="C193" s="9"/>
      <c r="D193" s="10"/>
      <c r="E193" s="10"/>
      <c r="F193" s="11"/>
    </row>
    <row r="194" ht="16.1" customHeight="1" spans="1:6">
      <c r="A194" s="7"/>
      <c r="B194" s="8"/>
      <c r="C194" s="9"/>
      <c r="D194" s="10"/>
      <c r="E194" s="10"/>
      <c r="F194" s="11"/>
    </row>
    <row r="195" ht="16.1" customHeight="1" spans="1:6">
      <c r="A195" s="7"/>
      <c r="B195" s="8"/>
      <c r="C195" s="9"/>
      <c r="D195" s="10"/>
      <c r="E195" s="10"/>
      <c r="F195" s="11"/>
    </row>
    <row r="196" ht="16.85" customHeight="1" spans="1:6">
      <c r="A196" s="7"/>
      <c r="B196" s="8"/>
      <c r="C196" s="9"/>
      <c r="D196" s="10"/>
      <c r="E196" s="10"/>
      <c r="F196" s="11"/>
    </row>
    <row r="197" ht="16.1" customHeight="1" spans="1:6">
      <c r="A197" s="7"/>
      <c r="B197" s="8"/>
      <c r="C197" s="9"/>
      <c r="D197" s="10"/>
      <c r="E197" s="10"/>
      <c r="F197" s="11"/>
    </row>
    <row r="198" ht="16.85" customHeight="1" spans="1:6">
      <c r="A198" s="7"/>
      <c r="B198" s="8"/>
      <c r="C198" s="9"/>
      <c r="D198" s="10"/>
      <c r="E198" s="10"/>
      <c r="F198" s="11"/>
    </row>
    <row r="199" ht="16.1" customHeight="1" spans="1:6">
      <c r="A199" s="7"/>
      <c r="B199" s="8"/>
      <c r="C199" s="9"/>
      <c r="D199" s="10"/>
      <c r="E199" s="10"/>
      <c r="F199" s="11"/>
    </row>
    <row r="200" ht="16.1" customHeight="1" spans="1:6">
      <c r="A200" s="7"/>
      <c r="B200" s="8"/>
      <c r="C200" s="9"/>
      <c r="D200" s="10"/>
      <c r="E200" s="10"/>
      <c r="F200" s="11"/>
    </row>
    <row r="201" ht="16.85" customHeight="1" spans="1:6">
      <c r="A201" s="7"/>
      <c r="B201" s="8"/>
      <c r="C201" s="9"/>
      <c r="D201" s="10"/>
      <c r="E201" s="10"/>
      <c r="F201" s="11"/>
    </row>
    <row r="202" ht="16.1" customHeight="1" spans="1:6">
      <c r="A202" s="7"/>
      <c r="B202" s="8"/>
      <c r="C202" s="9"/>
      <c r="D202" s="10"/>
      <c r="E202" s="10"/>
      <c r="F202" s="11"/>
    </row>
    <row r="203" ht="16.1" customHeight="1" spans="1:6">
      <c r="A203" s="7"/>
      <c r="B203" s="8"/>
      <c r="C203" s="9"/>
      <c r="D203" s="10"/>
      <c r="E203" s="10"/>
      <c r="F203" s="11"/>
    </row>
    <row r="204" ht="16.85" customHeight="1" spans="1:6">
      <c r="A204" s="7"/>
      <c r="B204" s="8"/>
      <c r="C204" s="9"/>
      <c r="D204" s="10"/>
      <c r="E204" s="10"/>
      <c r="F204" s="11"/>
    </row>
    <row r="205" ht="16.1" customHeight="1" spans="1:6">
      <c r="A205" s="7"/>
      <c r="B205" s="8"/>
      <c r="C205" s="9"/>
      <c r="D205" s="10"/>
      <c r="E205" s="10"/>
      <c r="F205" s="11"/>
    </row>
    <row r="206" ht="16.1" customHeight="1" spans="1:6">
      <c r="A206" s="7"/>
      <c r="B206" s="8"/>
      <c r="C206" s="9"/>
      <c r="D206" s="10"/>
      <c r="E206" s="10"/>
      <c r="F206" s="11"/>
    </row>
    <row r="207" ht="16.85" customHeight="1" spans="1:6">
      <c r="A207" s="7"/>
      <c r="B207" s="8"/>
      <c r="C207" s="9"/>
      <c r="D207" s="10"/>
      <c r="E207" s="10"/>
      <c r="F207" s="11"/>
    </row>
    <row r="208" ht="16.1" customHeight="1" spans="1:6">
      <c r="A208" s="7"/>
      <c r="B208" s="8"/>
      <c r="C208" s="9"/>
      <c r="D208" s="10"/>
      <c r="E208" s="10"/>
      <c r="F208" s="11"/>
    </row>
    <row r="209" ht="16.1" customHeight="1" spans="1:6">
      <c r="A209" s="7"/>
      <c r="B209" s="8"/>
      <c r="C209" s="9"/>
      <c r="D209" s="10"/>
      <c r="E209" s="10"/>
      <c r="F209" s="11"/>
    </row>
    <row r="210" ht="16.85" customHeight="1" spans="1:6">
      <c r="A210" s="7"/>
      <c r="B210" s="8"/>
      <c r="C210" s="9"/>
      <c r="D210" s="10"/>
      <c r="E210" s="10"/>
      <c r="F210" s="11"/>
    </row>
    <row r="211" ht="16.1" customHeight="1" spans="1:6">
      <c r="A211" s="7"/>
      <c r="B211" s="8"/>
      <c r="C211" s="9"/>
      <c r="D211" s="10"/>
      <c r="E211" s="10"/>
      <c r="F211" s="11"/>
    </row>
    <row r="212" ht="16.1" customHeight="1" spans="1:6">
      <c r="A212" s="7"/>
      <c r="B212" s="8"/>
      <c r="C212" s="9"/>
      <c r="D212" s="10"/>
      <c r="E212" s="10"/>
      <c r="F212" s="11"/>
    </row>
    <row r="213" ht="32.95" customHeight="1" spans="1:6">
      <c r="A213" s="16"/>
      <c r="B213" s="17" t="s">
        <v>103</v>
      </c>
      <c r="C213" s="18">
        <f>SUM(F178:F181)</f>
        <v>1917.48368</v>
      </c>
      <c r="D213" s="18"/>
      <c r="E213" s="16"/>
      <c r="F213" s="16"/>
    </row>
    <row r="214" ht="16.1" customHeight="1" spans="1:6">
      <c r="A214" s="2"/>
      <c r="B214" s="2"/>
      <c r="C214" s="2"/>
      <c r="D214" s="2"/>
      <c r="E214" s="2"/>
      <c r="F214" s="2"/>
    </row>
    <row r="215" ht="16.85" customHeight="1" spans="1:6">
      <c r="A215" s="2"/>
      <c r="B215" s="2"/>
      <c r="C215" s="2"/>
      <c r="D215" s="2"/>
      <c r="E215" s="2"/>
      <c r="F215" s="2"/>
    </row>
  </sheetData>
  <mergeCells count="40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  <mergeCell ref="A87:F87"/>
    <mergeCell ref="A88:D88"/>
    <mergeCell ref="E88:F88"/>
    <mergeCell ref="A89:F89"/>
    <mergeCell ref="C127:D127"/>
    <mergeCell ref="E127:F127"/>
    <mergeCell ref="A128:F128"/>
    <mergeCell ref="A129:F129"/>
    <mergeCell ref="A130:F130"/>
    <mergeCell ref="A131:D131"/>
    <mergeCell ref="E131:F131"/>
    <mergeCell ref="A132:F132"/>
    <mergeCell ref="C170:D170"/>
    <mergeCell ref="E170:F170"/>
    <mergeCell ref="A171:F171"/>
    <mergeCell ref="A172:F172"/>
    <mergeCell ref="A173:F173"/>
    <mergeCell ref="A174:D174"/>
    <mergeCell ref="E174:F174"/>
    <mergeCell ref="A175:F175"/>
    <mergeCell ref="C213:D213"/>
    <mergeCell ref="E213:F213"/>
    <mergeCell ref="A214:F214"/>
    <mergeCell ref="A215:F215"/>
  </mergeCells>
  <pageMargins left="0.98" right="0.12" top="0.315" bottom="0.315" header="0" footer="0"/>
  <pageSetup paperSize="9" fitToWidth="0" fitToHeight="0" orientation="portrait"/>
  <headerFooter alignWithMargins="0"/>
  <rowBreaks count="4" manualBreakCount="4">
    <brk id="43" max="16383" man="1"/>
    <brk id="86" max="16383" man="1"/>
    <brk id="129" max="16383" man="1"/>
    <brk id="1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2021-03-18T07:45:00Z</dcterms:created>
  <dcterms:modified xsi:type="dcterms:W3CDTF">2021-03-19T00:53:31Z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