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<sst xmlns="http://schemas.openxmlformats.org/spreadsheetml/2006/main" count="117" uniqueCount="83">
  <si>
    <t>投标报价汇总表</t>
  </si>
  <si>
    <t>标段：霍山县漫水河镇新铺沟村屋下路工程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</si>
  <si>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</si>
  <si>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</si>
  <si>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</si>
  <si>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</si>
  <si>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</si>
  <si>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</si>
  <si>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</si>
  <si>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</si>
  <si>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</si>
  <si>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</si>
  <si>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</si>
  <si>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</si>
  <si>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</si>
  <si>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</si>
  <si>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</si>
  <si>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</si>
  <si>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</si>
  <si>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</si>
  <si>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</si>
  <si>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</si>
  <si>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</si>
  <si>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</si>
  <si>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</si>
  <si>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</si>
  <si>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</si>
  <si>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</si>
  <si>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霍山县漫水河镇新铺沟村屋下路工程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</si>
  <si>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</si>
  <si>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</si>
  <si>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</si>
  <si>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</si>
  <si>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</si>
  <si>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</si>
  <si>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</si>
  <si>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</si>
  <si>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</si>
  <si>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</si>
  <si>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</si>
  <si>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</si>
  <si>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</si>
  <si>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</si>
  <si>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</si>
  <si>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</si>
  <si>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工程管理</t>
  </si>
  <si>
    <t>竣工文件</t>
  </si>
  <si>
    <t>施工环保费</t>
  </si>
  <si>
    <t>安全生产费</t>
  </si>
  <si>
    <t>临时工程与设施</t>
  </si>
  <si>
    <t>临时道路修建、养护与拆除(包括原道路的养护)</t>
  </si>
  <si>
    <t>临时占地</t>
  </si>
  <si>
    <t>承包人驻地建设</t>
  </si>
  <si>
    <t>清单  第 100 章合计   人民币</t>
  </si>
  <si>
    <t>路基清表、整平、碾压</t>
  </si>
  <si>
    <t>清表、整平、碾压</t>
  </si>
  <si>
    <t>202-1-a</t>
  </si>
  <si>
    <t>清理现场</t>
  </si>
  <si>
    <t>m2</t>
  </si>
  <si>
    <t>202-1-b</t>
  </si>
  <si>
    <t>路基挖土方</t>
  </si>
  <si>
    <t>m3</t>
  </si>
  <si>
    <t>202-1-c</t>
  </si>
  <si>
    <t>路基挖石方</t>
  </si>
  <si>
    <t>挡土墙</t>
  </si>
  <si>
    <t>209-3</t>
  </si>
  <si>
    <t>浆砌石挡土墙</t>
  </si>
  <si>
    <t>清单  第 200 章合计   人民币</t>
  </si>
  <si>
    <t>水泥混凝土路面（含切缝、压纹、灌缝）</t>
  </si>
  <si>
    <t>水泥混凝土路面</t>
  </si>
  <si>
    <t>312-1-a</t>
  </si>
  <si>
    <t>厚180mmC30水泥混凝土路面</t>
  </si>
  <si>
    <t>路肩培土</t>
  </si>
  <si>
    <t>路肩培土（B=0.3m,H=0.2m）</t>
  </si>
  <si>
    <t>钢筋</t>
  </si>
  <si>
    <t>403-3</t>
  </si>
  <si>
    <t>路面钢筋</t>
  </si>
  <si>
    <t>-a</t>
  </si>
  <si>
    <t>带肋钢筋(HRB400)</t>
  </si>
  <si>
    <t>kg</t>
  </si>
  <si>
    <t>-b</t>
  </si>
  <si>
    <t>C30混凝土护轮带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</si>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</sst>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E12" sqref="E12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9" t="s">
        <v>2</v>
      </c>
      <c r="B3" s="20" t="s">
        <v>3</v>
      </c>
      <c r="C3" s="20" t="s">
        <v>4</v>
      </c>
      <c r="D3" s="20"/>
      <c r="E3" s="21" t="s">
        <v>5</v>
      </c>
    </row>
    <row r="4" ht="28.55" customHeight="1" spans="1:5">
      <c r="A4" s="19" t="s">
        <v>6</v>
      </c>
      <c r="B4" s="20" t="s">
        <v>7</v>
      </c>
      <c r="C4" s="20" t="s">
        <v>8</v>
      </c>
      <c r="D4" s="20"/>
      <c r="E4" s="22">
        <f>'【5.1】工程量清单(2位小数)'!C41</f>
        <v>3966.1688</v>
      </c>
    </row>
    <row r="5" ht="27.85" customHeight="1" spans="1:5">
      <c r="A5" s="19" t="s">
        <v>9</v>
      </c>
      <c r="B5" s="20" t="s">
        <v>10</v>
      </c>
      <c r="C5" s="20" t="s">
        <v>11</v>
      </c>
      <c r="D5" s="20"/>
      <c r="E5" s="22">
        <f>'【5.1】工程量清单(2位小数)'!C84</f>
        <v>25524.8664</v>
      </c>
    </row>
    <row r="6" ht="28.55" customHeight="1" spans="1:5">
      <c r="A6" s="19" t="s">
        <v>12</v>
      </c>
      <c r="B6" s="20" t="s">
        <v>13</v>
      </c>
      <c r="C6" s="20" t="s">
        <v>14</v>
      </c>
      <c r="D6" s="20"/>
      <c r="E6" s="22">
        <f>'【5.1】工程量清单(2位小数)'!C127</f>
        <v>119769.044912</v>
      </c>
    </row>
    <row r="7" ht="27.85" customHeight="1" spans="1:5">
      <c r="A7" s="19" t="s">
        <v>15</v>
      </c>
      <c r="B7" s="19" t="s">
        <v>16</v>
      </c>
      <c r="C7" s="19"/>
      <c r="D7" s="19"/>
      <c r="E7" s="22">
        <f>SUM(E4:E6)</f>
        <v>149260.080112</v>
      </c>
    </row>
    <row r="8" ht="27.85" customHeight="1" spans="1:5">
      <c r="A8" s="19" t="s">
        <v>17</v>
      </c>
      <c r="B8" s="21" t="s">
        <v>18</v>
      </c>
      <c r="C8" s="21"/>
      <c r="D8" s="21"/>
      <c r="E8" s="22"/>
    </row>
    <row r="9" ht="27.85" customHeight="1" spans="1:5">
      <c r="A9" s="19" t="s">
        <v>19</v>
      </c>
      <c r="B9" s="23" t="s">
        <v>20</v>
      </c>
      <c r="C9" s="23"/>
      <c r="D9" s="23"/>
      <c r="E9" s="22">
        <f>E7</f>
        <v>149260.080112</v>
      </c>
    </row>
    <row r="10" ht="27.1" customHeight="1" spans="1:5">
      <c r="A10" s="19" t="s">
        <v>21</v>
      </c>
      <c r="B10" s="21" t="s">
        <v>22</v>
      </c>
      <c r="C10" s="21"/>
      <c r="D10" s="21"/>
      <c r="E10" s="22"/>
    </row>
    <row r="11" ht="27.85" customHeight="1" spans="1:5">
      <c r="A11" s="19" t="s">
        <v>23</v>
      </c>
      <c r="B11" s="21" t="s">
        <v>24</v>
      </c>
      <c r="C11" s="21"/>
      <c r="D11" s="21"/>
      <c r="E11" s="22"/>
    </row>
    <row r="12" ht="27.85" customHeight="1" spans="1:5">
      <c r="A12" s="16" t="s">
        <v>25</v>
      </c>
      <c r="B12" s="21" t="s">
        <v>26</v>
      </c>
      <c r="C12" s="21"/>
      <c r="D12" s="21"/>
      <c r="E12" s="22">
        <v>149260.0801</v>
      </c>
    </row>
    <row r="50" spans="5:5">
      <c r="E50">
        <f>0.88*1.44</f>
        <v>1.2672</v>
      </c>
    </row>
    <row r="51" spans="5:5">
      <c r="E51">
        <f>0.88*3.17</f>
        <v>2.7896</v>
      </c>
    </row>
    <row r="52" spans="5:5">
      <c r="E52">
        <f>0.88*50.9</f>
        <v>44.792</v>
      </c>
    </row>
    <row r="54" spans="5:5">
      <c r="E54">
        <f>0.88*386.15</f>
        <v>339.812</v>
      </c>
    </row>
    <row r="93" spans="5:5">
      <c r="E93">
        <f>0.88*125.02</f>
        <v>110.0176</v>
      </c>
    </row>
    <row r="95" spans="5:5">
      <c r="E95">
        <f>0.88*2.16</f>
        <v>1.9008</v>
      </c>
    </row>
    <row r="98" spans="5:5">
      <c r="E98">
        <f>0.88*4.94</f>
        <v>4.3472</v>
      </c>
    </row>
    <row r="99" spans="5:5">
      <c r="E99">
        <f>0.88*890.78</f>
        <v>783.8864</v>
      </c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109" workbookViewId="0">
      <selection activeCell="B134" sqref="B134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0.88*412.77</f>
        <v>363.2376</v>
      </c>
      <c r="F7" s="13">
        <f t="shared" ref="F7:F12" si="0">D7*E7</f>
        <v>363.2376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0.88*164.69</f>
        <v>144.9272</v>
      </c>
      <c r="F8" s="14">
        <f t="shared" si="0"/>
        <v>144.9272</v>
      </c>
    </row>
    <row r="9" ht="16.85" customHeight="1" spans="1:6">
      <c r="A9" s="15">
        <v>102</v>
      </c>
      <c r="B9" s="8" t="s">
        <v>45</v>
      </c>
      <c r="C9" s="9"/>
      <c r="D9" s="12"/>
      <c r="E9" s="12"/>
      <c r="F9" s="13"/>
    </row>
    <row r="10" ht="16.1" customHeight="1" spans="1:6">
      <c r="A10" s="15">
        <v>-1</v>
      </c>
      <c r="B10" s="8" t="s">
        <v>46</v>
      </c>
      <c r="C10" s="9" t="s">
        <v>42</v>
      </c>
      <c r="D10" s="12">
        <v>1</v>
      </c>
      <c r="E10" s="12">
        <f>0.88*132.09</f>
        <v>116.2392</v>
      </c>
      <c r="F10" s="14">
        <f t="shared" si="0"/>
        <v>116.2392</v>
      </c>
    </row>
    <row r="11" ht="16.1" customHeight="1" spans="1:6">
      <c r="A11" s="15">
        <v>-2</v>
      </c>
      <c r="B11" s="8" t="s">
        <v>47</v>
      </c>
      <c r="C11" s="9" t="s">
        <v>42</v>
      </c>
      <c r="D11" s="12">
        <v>1</v>
      </c>
      <c r="E11" s="12">
        <f>0.88*165.11</f>
        <v>145.2968</v>
      </c>
      <c r="F11" s="14">
        <f t="shared" si="0"/>
        <v>145.2968</v>
      </c>
    </row>
    <row r="12" ht="16.85" customHeight="1" spans="1:6">
      <c r="A12" s="15">
        <v>-3</v>
      </c>
      <c r="B12" s="8" t="s">
        <v>48</v>
      </c>
      <c r="C12" s="9" t="s">
        <v>42</v>
      </c>
      <c r="D12" s="12">
        <v>1</v>
      </c>
      <c r="E12" s="12">
        <f>0.88*2476.6</f>
        <v>2179.408</v>
      </c>
      <c r="F12" s="14">
        <f t="shared" si="0"/>
        <v>2179.408</v>
      </c>
    </row>
    <row r="13" ht="16.1" customHeight="1" spans="1:6">
      <c r="A13" s="15">
        <v>103</v>
      </c>
      <c r="B13" s="8" t="s">
        <v>49</v>
      </c>
      <c r="C13" s="9"/>
      <c r="D13" s="12"/>
      <c r="E13" s="12"/>
      <c r="F13" s="13"/>
    </row>
    <row r="14" ht="16.1" customHeight="1" spans="1:6">
      <c r="A14" s="15">
        <v>-1</v>
      </c>
      <c r="B14" s="8" t="s">
        <v>50</v>
      </c>
      <c r="C14" s="9" t="s">
        <v>42</v>
      </c>
      <c r="D14" s="12">
        <v>1</v>
      </c>
      <c r="E14" s="12">
        <f>0.88*165.11</f>
        <v>145.2968</v>
      </c>
      <c r="F14" s="14">
        <f t="shared" ref="F14:F17" si="1">D14*E14</f>
        <v>145.2968</v>
      </c>
    </row>
    <row r="15" ht="16.85" customHeight="1" spans="1:6">
      <c r="A15" s="15">
        <v>-2</v>
      </c>
      <c r="B15" s="8" t="s">
        <v>51</v>
      </c>
      <c r="C15" s="9" t="s">
        <v>42</v>
      </c>
      <c r="D15" s="12">
        <v>1</v>
      </c>
      <c r="E15" s="12">
        <f>0.88*165.11</f>
        <v>145.2968</v>
      </c>
      <c r="F15" s="14">
        <f t="shared" si="1"/>
        <v>145.2968</v>
      </c>
    </row>
    <row r="16" ht="16.1" customHeight="1" spans="1:6">
      <c r="A16" s="15">
        <v>104</v>
      </c>
      <c r="B16" s="8" t="s">
        <v>52</v>
      </c>
      <c r="C16" s="9"/>
      <c r="D16" s="12"/>
      <c r="E16" s="12"/>
      <c r="F16" s="13"/>
    </row>
    <row r="17" ht="16.1" customHeight="1" spans="1:6">
      <c r="A17" s="15">
        <v>-1</v>
      </c>
      <c r="B17" s="8" t="s">
        <v>52</v>
      </c>
      <c r="C17" s="9" t="s">
        <v>42</v>
      </c>
      <c r="D17" s="12">
        <v>1</v>
      </c>
      <c r="E17" s="12">
        <f>0.88*825.53</f>
        <v>726.4664</v>
      </c>
      <c r="F17" s="14">
        <f t="shared" si="1"/>
        <v>726.4664</v>
      </c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6"/>
      <c r="B41" s="17" t="s">
        <v>53</v>
      </c>
      <c r="C41" s="18">
        <f>SUM(F7:F17)</f>
        <v>3966.1688</v>
      </c>
      <c r="D41" s="16"/>
      <c r="E41" s="16"/>
      <c r="F41" s="16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15">
        <v>202</v>
      </c>
      <c r="B48" s="8" t="s">
        <v>54</v>
      </c>
      <c r="C48" s="9"/>
      <c r="D48" s="10"/>
      <c r="E48" s="10"/>
      <c r="F48" s="11"/>
    </row>
    <row r="49" ht="16.85" customHeight="1" spans="1:6">
      <c r="A49" s="15">
        <v>-1</v>
      </c>
      <c r="B49" s="8" t="s">
        <v>55</v>
      </c>
      <c r="C49" s="9"/>
      <c r="D49" s="10"/>
      <c r="E49" s="10"/>
      <c r="F49" s="11"/>
    </row>
    <row r="50" ht="16.1" customHeight="1" spans="1:6">
      <c r="A50" s="7" t="s">
        <v>56</v>
      </c>
      <c r="B50" s="8" t="s">
        <v>57</v>
      </c>
      <c r="C50" s="9" t="s">
        <v>58</v>
      </c>
      <c r="D50" s="12">
        <v>1394.5</v>
      </c>
      <c r="E50" s="12">
        <f>0.88*1.44</f>
        <v>1.2672</v>
      </c>
      <c r="F50" s="14">
        <f t="shared" ref="F50:F52" si="2">D50*E50</f>
        <v>1767.1104</v>
      </c>
    </row>
    <row r="51" ht="16.1" customHeight="1" spans="1:6">
      <c r="A51" s="7" t="s">
        <v>59</v>
      </c>
      <c r="B51" s="8" t="s">
        <v>60</v>
      </c>
      <c r="C51" s="9" t="s">
        <v>61</v>
      </c>
      <c r="D51" s="12">
        <v>200</v>
      </c>
      <c r="E51" s="12">
        <f>0.88*3.17</f>
        <v>2.7896</v>
      </c>
      <c r="F51" s="14">
        <f t="shared" si="2"/>
        <v>557.92</v>
      </c>
    </row>
    <row r="52" ht="16.85" customHeight="1" spans="1:6">
      <c r="A52" s="7" t="s">
        <v>62</v>
      </c>
      <c r="B52" s="8" t="s">
        <v>63</v>
      </c>
      <c r="C52" s="9" t="s">
        <v>61</v>
      </c>
      <c r="D52" s="12">
        <v>40</v>
      </c>
      <c r="E52" s="12">
        <f>0.88*50.9</f>
        <v>44.792</v>
      </c>
      <c r="F52" s="14">
        <f t="shared" si="2"/>
        <v>1791.68</v>
      </c>
    </row>
    <row r="53" ht="16.1" customHeight="1" spans="1:6">
      <c r="A53" s="15">
        <v>209</v>
      </c>
      <c r="B53" s="8" t="s">
        <v>64</v>
      </c>
      <c r="C53" s="9"/>
      <c r="D53" s="12"/>
      <c r="E53" s="12"/>
      <c r="F53" s="13"/>
    </row>
    <row r="54" ht="16.1" customHeight="1" spans="1:6">
      <c r="A54" s="7" t="s">
        <v>65</v>
      </c>
      <c r="B54" s="8" t="s">
        <v>66</v>
      </c>
      <c r="C54" s="9" t="s">
        <v>61</v>
      </c>
      <c r="D54" s="12">
        <v>63</v>
      </c>
      <c r="E54" s="12">
        <f>0.88*386.15</f>
        <v>339.812</v>
      </c>
      <c r="F54" s="14">
        <f>D54*E54</f>
        <v>21408.156</v>
      </c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6"/>
      <c r="B84" s="17" t="s">
        <v>67</v>
      </c>
      <c r="C84" s="18">
        <f>SUM(F50:F54)</f>
        <v>25524.8664</v>
      </c>
      <c r="D84" s="16"/>
      <c r="E84" s="16"/>
      <c r="F84" s="16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15">
        <v>312</v>
      </c>
      <c r="B91" s="8" t="s">
        <v>68</v>
      </c>
      <c r="C91" s="9"/>
      <c r="D91" s="10"/>
      <c r="E91" s="10"/>
      <c r="F91" s="11"/>
    </row>
    <row r="92" ht="16.85" customHeight="1" spans="1:6">
      <c r="A92" s="15">
        <v>-1</v>
      </c>
      <c r="B92" s="8" t="s">
        <v>69</v>
      </c>
      <c r="C92" s="9"/>
      <c r="D92" s="10"/>
      <c r="E92" s="10"/>
      <c r="F92" s="11"/>
    </row>
    <row r="93" ht="16.1" customHeight="1" spans="1:6">
      <c r="A93" s="7" t="s">
        <v>70</v>
      </c>
      <c r="B93" s="8" t="s">
        <v>71</v>
      </c>
      <c r="C93" s="9" t="s">
        <v>58</v>
      </c>
      <c r="D93" s="12">
        <v>1073.5</v>
      </c>
      <c r="E93" s="12">
        <f>0.88*125.02</f>
        <v>110.0176</v>
      </c>
      <c r="F93" s="14">
        <f t="shared" ref="F93:F99" si="3">D93*E93</f>
        <v>118103.8936</v>
      </c>
    </row>
    <row r="94" ht="16.1" customHeight="1" spans="1:6">
      <c r="A94" s="15">
        <v>313</v>
      </c>
      <c r="B94" s="8" t="s">
        <v>72</v>
      </c>
      <c r="C94" s="9"/>
      <c r="D94" s="12"/>
      <c r="E94" s="12"/>
      <c r="F94" s="13"/>
    </row>
    <row r="95" ht="16.85" customHeight="1" spans="1:6">
      <c r="A95" s="15">
        <v>-1</v>
      </c>
      <c r="B95" s="8" t="s">
        <v>73</v>
      </c>
      <c r="C95" s="9" t="s">
        <v>58</v>
      </c>
      <c r="D95" s="12">
        <v>198.6</v>
      </c>
      <c r="E95" s="12">
        <f>0.88*2.16</f>
        <v>1.9008</v>
      </c>
      <c r="F95" s="14">
        <f t="shared" si="3"/>
        <v>377.49888</v>
      </c>
    </row>
    <row r="96" ht="16.1" customHeight="1" spans="1:6">
      <c r="A96" s="15">
        <v>403</v>
      </c>
      <c r="B96" s="8" t="s">
        <v>74</v>
      </c>
      <c r="C96" s="9"/>
      <c r="D96" s="12"/>
      <c r="E96" s="12"/>
      <c r="F96" s="13"/>
    </row>
    <row r="97" ht="16.1" customHeight="1" spans="1:6">
      <c r="A97" s="7" t="s">
        <v>75</v>
      </c>
      <c r="B97" s="8" t="s">
        <v>76</v>
      </c>
      <c r="C97" s="9"/>
      <c r="D97" s="12"/>
      <c r="E97" s="12"/>
      <c r="F97" s="13"/>
    </row>
    <row r="98" ht="16.85" customHeight="1" spans="1:6">
      <c r="A98" s="7" t="s">
        <v>77</v>
      </c>
      <c r="B98" s="8" t="s">
        <v>78</v>
      </c>
      <c r="C98" s="9" t="s">
        <v>79</v>
      </c>
      <c r="D98" s="12">
        <v>198.83</v>
      </c>
      <c r="E98" s="12">
        <f>0.88*4.94</f>
        <v>4.3472</v>
      </c>
      <c r="F98" s="14">
        <f t="shared" si="3"/>
        <v>864.353776</v>
      </c>
    </row>
    <row r="99" ht="16.1" customHeight="1" spans="1:6">
      <c r="A99" s="7" t="s">
        <v>80</v>
      </c>
      <c r="B99" s="8" t="s">
        <v>81</v>
      </c>
      <c r="C99" s="9" t="s">
        <v>61</v>
      </c>
      <c r="D99" s="12">
        <v>0.54</v>
      </c>
      <c r="E99" s="12">
        <f>0.88*890.78</f>
        <v>783.8864</v>
      </c>
      <c r="F99" s="14">
        <f t="shared" si="3"/>
        <v>423.298656</v>
      </c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6"/>
      <c r="B127" s="17" t="s">
        <v>82</v>
      </c>
      <c r="C127" s="18">
        <f>SUM(F93:F99)</f>
        <v>119769.044912</v>
      </c>
      <c r="D127" s="16"/>
      <c r="E127" s="16"/>
      <c r="F127" s="16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2021-04-08T02:57:00Z</dcterms:created>
  <dcterms:modified xsi:type="dcterms:W3CDTF">2021-04-15T07:55:06Z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24FFEE0407DC43339ACD70DCA151263C</vt:lpwstr>
  </property>
  <property fmtid="{D5CDD505-2E9C-101B-9397-08002B2CF9AE}" pid="3" name="KSOProductBuildVer">
    <vt:lpwstr>2052-11.1.0.10356</vt:lpwstr>
  </property>
</Properties>
</file>