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部页" sheetId="1" r:id="rId1"/>
    <sheet name="工程量清单" sheetId="2" r:id="rId2"/>
  </sheets>
  <calcPr calcId="144525"/>
</workbook>
</file>

<file path=xl/sharedStrings.xml><?xml version="1.0" encoding="utf-8"?>
<sst xmlns="http://schemas.openxmlformats.org/spreadsheetml/2006/main" count="162" uniqueCount="99">
  <si>
    <t>投标报价汇总表</t>
  </si>
  <si>
    <t>标段：观音岩村易地扶贫搬迁点提升工程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</si>
  <si>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</si>
  <si>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</si>
  <si>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</si>
  <si>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</si>
  <si>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</si>
  <si>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</si>
  <si>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</si>
  <si>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</si>
  <si>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</si>
  <si>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</si>
  <si>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</si>
  <si>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</si>
  <si>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</si>
  <si>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</si>
  <si>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600</t>
  </si>
  <si>
    <t>清单 第600章  安全设施及预埋管线</t>
  </si>
  <si>
    <t>5</t>
  </si>
  <si>
    <t>第100章至700章清单合计</t>
  </si>
  <si>
    <t>6</t>
  </si>
  <si>
    <t>已包含在清单合计中的材料、工程设备、专业工程暂估价合计</t>
  </si>
  <si>
    <t>7</t>
  </si>
  <si>
    <t>清单合计减去材料、工程设备、专业工程暂估价
合计(即5-6)=7</t>
  </si>
  <si>
    <t>8</t>
  </si>
  <si>
    <t>计日工合计</t>
  </si>
  <si>
    <t>9</t>
  </si>
  <si>
    <t>暂列金额(不含计日工总额)</t>
  </si>
  <si>
    <t>10</t>
  </si>
  <si>
    <t>投标报价(5+8+9)=10</t>
  </si>
  <si>
    <t>工程量清单</t>
  </si>
  <si>
    <t>合同段: 观音岩村易地扶贫搬迁点提升工程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</si>
  <si>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</si>
  <si>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</si>
  <si>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</si>
  <si>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</si>
  <si>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</si>
  <si>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</si>
  <si>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</si>
  <si>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</si>
  <si>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</si>
  <si>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</si>
  <si>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</si>
  <si>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</si>
  <si>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</si>
  <si>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</si>
  <si>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1.000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</si>
  <si>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</si>
  <si>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</si>
  <si>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</si>
  <si>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</si>
  <si>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</si>
  <si>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</si>
  <si>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</si>
  <si>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</si>
  <si>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</si>
  <si>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</si>
  <si>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103</t>
  </si>
  <si>
    <t>临时工程与设施</t>
  </si>
  <si>
    <t>103-3</t>
  </si>
  <si>
    <t>临时供电设施架设、维护与拆除</t>
  </si>
  <si>
    <t>104</t>
  </si>
  <si>
    <t>承包人驻地建设</t>
  </si>
  <si>
    <t>104-1</t>
  </si>
  <si>
    <t>清单  第 100 章合计   人民币</t>
  </si>
  <si>
    <t>204-1</t>
  </si>
  <si>
    <t>路基整平压实</t>
  </si>
  <si>
    <t>m2</t>
  </si>
  <si>
    <t>3300.000</t>
  </si>
  <si>
    <t>209-5</t>
  </si>
  <si>
    <t>C25自拌混凝土挡土墙</t>
  </si>
  <si>
    <t>挡土墙挖方</t>
  </si>
  <si>
    <t>m3</t>
  </si>
  <si>
    <t>111.930</t>
  </si>
  <si>
    <t>挡土墙回填土</t>
  </si>
  <si>
    <t>-c</t>
  </si>
  <si>
    <t>混凝土挡土墙</t>
  </si>
  <si>
    <t>52.621</t>
  </si>
  <si>
    <t>清单  第 200 章合计   人民币</t>
  </si>
  <si>
    <t>312-1</t>
  </si>
  <si>
    <t>C30水泥混凝土面板（包含路面模板、刻痕、切缝、清缝、沥青灌缝、养护等）</t>
  </si>
  <si>
    <t>厚180mm</t>
  </si>
  <si>
    <t>2700.000</t>
  </si>
  <si>
    <t>313-1</t>
  </si>
  <si>
    <t>路肩培土</t>
  </si>
  <si>
    <t>路肩培土(每侧宽30cm，厚20cm)</t>
  </si>
  <si>
    <t>72.000</t>
  </si>
  <si>
    <t>清单  第 300 章合计   人民币</t>
  </si>
  <si>
    <t>602-1</t>
  </si>
  <si>
    <t>木质饰面护栏刷清漆（含栏杆、地面、桥面等）</t>
  </si>
  <si>
    <t>740.010</t>
  </si>
  <si>
    <t>602-2</t>
  </si>
  <si>
    <t>桥面栏杆加固</t>
  </si>
  <si>
    <t>项</t>
  </si>
  <si>
    <t>602-3</t>
  </si>
  <si>
    <t>栽植垂柳（米径：12cm，养护期一年）</t>
  </si>
  <si>
    <t>株</t>
  </si>
  <si>
    <t>20.000</t>
  </si>
  <si>
    <t>清单  第 600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</si>
</sst>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u/>
      <sz val="9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rgb="FF000000"/>
      <name val="宋体"/>
      <charset val="134"/>
    </font>
    <font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4" borderId="1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8" borderId="16" applyNumberFormat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6" fillId="26" borderId="2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right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14" sqref="F14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7" t="s">
        <v>0</v>
      </c>
      <c r="B1" s="17"/>
      <c r="C1" s="17"/>
      <c r="D1" s="17"/>
      <c r="E1" s="17"/>
    </row>
    <row r="2" ht="16.85" customHeight="1" spans="1:3">
      <c r="A2" s="18" t="s">
        <v>1</v>
      </c>
      <c r="B2" s="19"/>
      <c r="C2" s="19"/>
    </row>
    <row r="3" ht="27.85" customHeight="1" spans="1:5">
      <c r="A3" s="20" t="s">
        <v>2</v>
      </c>
      <c r="B3" s="21" t="s">
        <v>3</v>
      </c>
      <c r="C3" s="21" t="s">
        <v>4</v>
      </c>
      <c r="D3" s="21"/>
      <c r="E3" s="22" t="s">
        <v>5</v>
      </c>
    </row>
    <row r="4" ht="28.55" customHeight="1" spans="1:5">
      <c r="A4" s="23" t="s">
        <v>6</v>
      </c>
      <c r="B4" s="24" t="s">
        <v>7</v>
      </c>
      <c r="C4" s="24" t="s">
        <v>8</v>
      </c>
      <c r="D4" s="24"/>
      <c r="E4" s="25">
        <f>工程量清单!C41</f>
        <v>10823.6988</v>
      </c>
    </row>
    <row r="5" ht="27.85" customHeight="1" spans="1:5">
      <c r="A5" s="23" t="s">
        <v>9</v>
      </c>
      <c r="B5" s="24" t="s">
        <v>10</v>
      </c>
      <c r="C5" s="24" t="s">
        <v>11</v>
      </c>
      <c r="D5" s="24"/>
      <c r="E5" s="25">
        <f>工程量清单!C84</f>
        <v>44587.0117532</v>
      </c>
    </row>
    <row r="6" ht="28.55" customHeight="1" spans="1:5">
      <c r="A6" s="23" t="s">
        <v>12</v>
      </c>
      <c r="B6" s="24" t="s">
        <v>13</v>
      </c>
      <c r="C6" s="24" t="s">
        <v>14</v>
      </c>
      <c r="D6" s="24"/>
      <c r="E6" s="25">
        <f>工程量清单!C127</f>
        <v>312635.9088</v>
      </c>
    </row>
    <row r="7" ht="28.55" customHeight="1" spans="1:5">
      <c r="A7" s="23" t="s">
        <v>15</v>
      </c>
      <c r="B7" s="24" t="s">
        <v>16</v>
      </c>
      <c r="C7" s="24" t="s">
        <v>17</v>
      </c>
      <c r="D7" s="24"/>
      <c r="E7" s="25">
        <f>工程量清单!C170</f>
        <v>40448.352</v>
      </c>
    </row>
    <row r="8" ht="27.85" customHeight="1" spans="1:5">
      <c r="A8" s="23" t="s">
        <v>18</v>
      </c>
      <c r="B8" s="26" t="s">
        <v>19</v>
      </c>
      <c r="C8" s="26"/>
      <c r="D8" s="26"/>
      <c r="E8" s="25">
        <f>SUM(E4:E7)</f>
        <v>408494.9713532</v>
      </c>
    </row>
    <row r="9" ht="27.85" customHeight="1" spans="1:5">
      <c r="A9" s="23" t="s">
        <v>20</v>
      </c>
      <c r="B9" s="27" t="s">
        <v>21</v>
      </c>
      <c r="C9" s="27"/>
      <c r="D9" s="27"/>
      <c r="E9" s="28"/>
    </row>
    <row r="10" ht="27.85" customHeight="1" spans="1:5">
      <c r="A10" s="23" t="s">
        <v>22</v>
      </c>
      <c r="B10" s="29" t="s">
        <v>23</v>
      </c>
      <c r="C10" s="29"/>
      <c r="D10" s="29"/>
      <c r="E10" s="28">
        <f>E8</f>
        <v>408494.9713532</v>
      </c>
    </row>
    <row r="11" ht="27.1" customHeight="1" spans="1:5">
      <c r="A11" s="23" t="s">
        <v>24</v>
      </c>
      <c r="B11" s="27" t="s">
        <v>25</v>
      </c>
      <c r="C11" s="27"/>
      <c r="D11" s="27"/>
      <c r="E11" s="28"/>
    </row>
    <row r="12" ht="27.85" customHeight="1" spans="1:5">
      <c r="A12" s="23" t="s">
        <v>26</v>
      </c>
      <c r="B12" s="27" t="s">
        <v>27</v>
      </c>
      <c r="C12" s="27"/>
      <c r="D12" s="27"/>
      <c r="E12" s="28"/>
    </row>
    <row r="13" ht="27.85" customHeight="1" spans="1:5">
      <c r="A13" s="30" t="s">
        <v>28</v>
      </c>
      <c r="B13" s="31" t="s">
        <v>29</v>
      </c>
      <c r="C13" s="31"/>
      <c r="D13" s="31"/>
      <c r="E13" s="32">
        <v>408494.97</v>
      </c>
    </row>
    <row r="14" ht="389.7" customHeight="1"/>
  </sheetData>
  <mergeCells count="13">
    <mergeCell ref="A1:E1"/>
    <mergeCell ref="A2:C2"/>
    <mergeCell ref="C3:D3"/>
    <mergeCell ref="C4:D4"/>
    <mergeCell ref="C5:D5"/>
    <mergeCell ref="C6:D6"/>
    <mergeCell ref="C7:D7"/>
    <mergeCell ref="B8:D8"/>
    <mergeCell ref="B9:D9"/>
    <mergeCell ref="B10:D10"/>
    <mergeCell ref="B11:D11"/>
    <mergeCell ref="B12:D12"/>
    <mergeCell ref="B13:D13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topLeftCell="A153" workbookViewId="0">
      <selection activeCell="B27" sqref="B27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30</v>
      </c>
      <c r="B1" s="1"/>
      <c r="C1" s="1"/>
      <c r="D1" s="1"/>
      <c r="E1" s="1"/>
      <c r="F1" s="1"/>
    </row>
    <row r="2" ht="16.85" customHeight="1" spans="1:6">
      <c r="A2" s="2" t="s">
        <v>31</v>
      </c>
      <c r="B2" s="2"/>
      <c r="C2" s="2"/>
      <c r="D2" s="2"/>
      <c r="E2" s="2" t="s">
        <v>32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33</v>
      </c>
      <c r="B4" s="5" t="s">
        <v>34</v>
      </c>
      <c r="C4" s="5" t="s">
        <v>35</v>
      </c>
      <c r="D4" s="5" t="s">
        <v>36</v>
      </c>
      <c r="E4" s="5" t="s">
        <v>37</v>
      </c>
      <c r="F4" s="6" t="s">
        <v>38</v>
      </c>
    </row>
    <row r="5" ht="16.1" customHeight="1" spans="1:6">
      <c r="A5" s="7" t="s">
        <v>39</v>
      </c>
      <c r="B5" s="8" t="s">
        <v>40</v>
      </c>
      <c r="C5" s="9"/>
      <c r="D5" s="10"/>
      <c r="E5" s="10"/>
      <c r="F5" s="11"/>
    </row>
    <row r="6" ht="16.85" customHeight="1" spans="1:6">
      <c r="A6" s="7" t="s">
        <v>41</v>
      </c>
      <c r="B6" s="8" t="s">
        <v>42</v>
      </c>
      <c r="C6" s="9"/>
      <c r="D6" s="10"/>
      <c r="E6" s="10"/>
      <c r="F6" s="11"/>
    </row>
    <row r="7" ht="16.1" customHeight="1" spans="1:6">
      <c r="A7" s="7" t="s">
        <v>43</v>
      </c>
      <c r="B7" s="8" t="s">
        <v>44</v>
      </c>
      <c r="C7" s="9" t="s">
        <v>45</v>
      </c>
      <c r="D7" s="12" t="s">
        <v>46</v>
      </c>
      <c r="E7" s="12">
        <f>0.92*1123.85</f>
        <v>1033.942</v>
      </c>
      <c r="F7" s="13">
        <f>D7*E7</f>
        <v>1033.942</v>
      </c>
    </row>
    <row r="8" ht="16.1" customHeight="1" spans="1:6">
      <c r="A8" s="7" t="s">
        <v>47</v>
      </c>
      <c r="B8" s="8" t="s">
        <v>48</v>
      </c>
      <c r="C8" s="9" t="s">
        <v>45</v>
      </c>
      <c r="D8" s="12" t="s">
        <v>46</v>
      </c>
      <c r="E8" s="12">
        <f>0.92*500</f>
        <v>460</v>
      </c>
      <c r="F8" s="13">
        <f>D8*E8</f>
        <v>460</v>
      </c>
    </row>
    <row r="9" ht="16.85" customHeight="1" spans="1:6">
      <c r="A9" s="7" t="s">
        <v>49</v>
      </c>
      <c r="B9" s="8" t="s">
        <v>50</v>
      </c>
      <c r="C9" s="9"/>
      <c r="D9" s="12"/>
      <c r="E9" s="12"/>
      <c r="F9" s="13"/>
    </row>
    <row r="10" ht="16.1" customHeight="1" spans="1:6">
      <c r="A10" s="7" t="s">
        <v>51</v>
      </c>
      <c r="B10" s="8" t="s">
        <v>52</v>
      </c>
      <c r="C10" s="9" t="s">
        <v>45</v>
      </c>
      <c r="D10" s="12" t="s">
        <v>46</v>
      </c>
      <c r="E10" s="12">
        <f>0.92*864.5</f>
        <v>795.34</v>
      </c>
      <c r="F10" s="13">
        <f>D10*E10</f>
        <v>795.34</v>
      </c>
    </row>
    <row r="11" ht="16.1" customHeight="1" spans="1:6">
      <c r="A11" s="7" t="s">
        <v>53</v>
      </c>
      <c r="B11" s="8" t="s">
        <v>54</v>
      </c>
      <c r="C11" s="9" t="s">
        <v>45</v>
      </c>
      <c r="D11" s="12" t="s">
        <v>46</v>
      </c>
      <c r="E11" s="12">
        <f>0.92*1296.75</f>
        <v>1193.01</v>
      </c>
      <c r="F11" s="13">
        <f>D11*E11</f>
        <v>1193.01</v>
      </c>
    </row>
    <row r="12" ht="16.85" customHeight="1" spans="1:6">
      <c r="A12" s="7" t="s">
        <v>55</v>
      </c>
      <c r="B12" s="8" t="s">
        <v>56</v>
      </c>
      <c r="C12" s="9" t="s">
        <v>45</v>
      </c>
      <c r="D12" s="12" t="s">
        <v>46</v>
      </c>
      <c r="E12" s="12">
        <f>0.92*6466.91</f>
        <v>5949.5572</v>
      </c>
      <c r="F12" s="13">
        <f>D12*E12</f>
        <v>5949.5572</v>
      </c>
    </row>
    <row r="13" ht="16.1" customHeight="1" spans="1:6">
      <c r="A13" s="7" t="s">
        <v>57</v>
      </c>
      <c r="B13" s="8" t="s">
        <v>58</v>
      </c>
      <c r="C13" s="9"/>
      <c r="D13" s="12"/>
      <c r="E13" s="12"/>
      <c r="F13" s="13"/>
    </row>
    <row r="14" ht="16.1" customHeight="1" spans="1:6">
      <c r="A14" s="7" t="s">
        <v>59</v>
      </c>
      <c r="B14" s="8" t="s">
        <v>60</v>
      </c>
      <c r="C14" s="9" t="s">
        <v>45</v>
      </c>
      <c r="D14" s="12" t="s">
        <v>46</v>
      </c>
      <c r="E14" s="12">
        <f>0.92*648.38</f>
        <v>596.5096</v>
      </c>
      <c r="F14" s="13">
        <f>D14*E14</f>
        <v>596.5096</v>
      </c>
    </row>
    <row r="15" ht="16.85" customHeight="1" spans="1:6">
      <c r="A15" s="7" t="s">
        <v>61</v>
      </c>
      <c r="B15" s="8" t="s">
        <v>62</v>
      </c>
      <c r="C15" s="9"/>
      <c r="D15" s="12"/>
      <c r="E15" s="12"/>
      <c r="F15" s="13"/>
    </row>
    <row r="16" ht="16.1" customHeight="1" spans="1:6">
      <c r="A16" s="7" t="s">
        <v>63</v>
      </c>
      <c r="B16" s="8" t="s">
        <v>62</v>
      </c>
      <c r="C16" s="9" t="s">
        <v>45</v>
      </c>
      <c r="D16" s="12" t="s">
        <v>46</v>
      </c>
      <c r="E16" s="12">
        <f>0.92*864.5</f>
        <v>795.34</v>
      </c>
      <c r="F16" s="13">
        <f>D16*E16</f>
        <v>795.34</v>
      </c>
    </row>
    <row r="17" ht="16.1" customHeight="1" spans="1:6">
      <c r="A17" s="7"/>
      <c r="B17" s="8"/>
      <c r="C17" s="9"/>
      <c r="D17" s="10"/>
      <c r="E17" s="10"/>
      <c r="F17" s="11"/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4"/>
      <c r="B41" s="15" t="s">
        <v>64</v>
      </c>
      <c r="C41" s="16">
        <f>SUM(F7:F16)</f>
        <v>10823.6988</v>
      </c>
      <c r="D41" s="14"/>
      <c r="E41" s="14"/>
      <c r="F41" s="14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30</v>
      </c>
      <c r="B44" s="1"/>
      <c r="C44" s="1"/>
      <c r="D44" s="1"/>
      <c r="E44" s="1"/>
      <c r="F44" s="1"/>
    </row>
    <row r="45" ht="16.85" customHeight="1" spans="1:6">
      <c r="A45" s="2" t="s">
        <v>31</v>
      </c>
      <c r="B45" s="2"/>
      <c r="C45" s="2"/>
      <c r="D45" s="2"/>
      <c r="E45" s="2" t="s">
        <v>32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33</v>
      </c>
      <c r="B47" s="5" t="s">
        <v>34</v>
      </c>
      <c r="C47" s="5" t="s">
        <v>35</v>
      </c>
      <c r="D47" s="5" t="s">
        <v>36</v>
      </c>
      <c r="E47" s="5" t="s">
        <v>37</v>
      </c>
      <c r="F47" s="6" t="s">
        <v>38</v>
      </c>
    </row>
    <row r="48" ht="16.1" customHeight="1" spans="1:6">
      <c r="A48" s="7" t="s">
        <v>65</v>
      </c>
      <c r="B48" s="8" t="s">
        <v>66</v>
      </c>
      <c r="C48" s="9"/>
      <c r="D48" s="10"/>
      <c r="E48" s="10"/>
      <c r="F48" s="11"/>
    </row>
    <row r="49" ht="16.85" customHeight="1" spans="1:6">
      <c r="A49" s="7" t="s">
        <v>43</v>
      </c>
      <c r="B49" s="8" t="s">
        <v>66</v>
      </c>
      <c r="C49" s="9" t="s">
        <v>67</v>
      </c>
      <c r="D49" s="12" t="s">
        <v>68</v>
      </c>
      <c r="E49" s="12">
        <f>0.92*1.63</f>
        <v>1.4996</v>
      </c>
      <c r="F49" s="13">
        <f>D49*E49</f>
        <v>4948.68</v>
      </c>
    </row>
    <row r="50" ht="16.1" customHeight="1" spans="1:6">
      <c r="A50" s="7"/>
      <c r="B50" s="8"/>
      <c r="C50" s="9"/>
      <c r="D50" s="12"/>
      <c r="E50" s="12"/>
      <c r="F50" s="13"/>
    </row>
    <row r="51" ht="16.1" customHeight="1" spans="1:6">
      <c r="A51" s="7" t="s">
        <v>69</v>
      </c>
      <c r="B51" s="8" t="s">
        <v>70</v>
      </c>
      <c r="C51" s="9"/>
      <c r="D51" s="12"/>
      <c r="E51" s="12"/>
      <c r="F51" s="13"/>
    </row>
    <row r="52" ht="16.85" customHeight="1" spans="1:6">
      <c r="A52" s="7" t="s">
        <v>43</v>
      </c>
      <c r="B52" s="8" t="s">
        <v>71</v>
      </c>
      <c r="C52" s="9" t="s">
        <v>72</v>
      </c>
      <c r="D52" s="12" t="s">
        <v>73</v>
      </c>
      <c r="E52" s="12">
        <f>0.92*3.53</f>
        <v>3.2476</v>
      </c>
      <c r="F52" s="13">
        <f t="shared" ref="F52:F54" si="0">D52*E52</f>
        <v>363.503868</v>
      </c>
    </row>
    <row r="53" ht="16.1" customHeight="1" spans="1:6">
      <c r="A53" s="7" t="s">
        <v>47</v>
      </c>
      <c r="B53" s="8" t="s">
        <v>74</v>
      </c>
      <c r="C53" s="9" t="s">
        <v>72</v>
      </c>
      <c r="D53" s="12" t="s">
        <v>73</v>
      </c>
      <c r="E53" s="12">
        <f>0.92*4.12</f>
        <v>3.7904</v>
      </c>
      <c r="F53" s="13">
        <f t="shared" si="0"/>
        <v>424.259472</v>
      </c>
    </row>
    <row r="54" ht="16.1" customHeight="1" spans="1:6">
      <c r="A54" s="7" t="s">
        <v>75</v>
      </c>
      <c r="B54" s="8" t="s">
        <v>76</v>
      </c>
      <c r="C54" s="9" t="s">
        <v>72</v>
      </c>
      <c r="D54" s="12" t="s">
        <v>77</v>
      </c>
      <c r="E54" s="12">
        <f>0.92*802.51</f>
        <v>738.3092</v>
      </c>
      <c r="F54" s="13">
        <f t="shared" si="0"/>
        <v>38850.5684132</v>
      </c>
    </row>
    <row r="55" ht="16.85" customHeight="1" spans="1:6">
      <c r="A55" s="7"/>
      <c r="B55" s="8"/>
      <c r="C55" s="9"/>
      <c r="D55" s="12"/>
      <c r="E55" s="12"/>
      <c r="F55" s="13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4"/>
      <c r="B84" s="15" t="s">
        <v>78</v>
      </c>
      <c r="C84" s="16">
        <f>SUM(F49:F54)</f>
        <v>44587.0117532</v>
      </c>
      <c r="D84" s="14"/>
      <c r="E84" s="14"/>
      <c r="F84" s="14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30</v>
      </c>
      <c r="B87" s="1"/>
      <c r="C87" s="1"/>
      <c r="D87" s="1"/>
      <c r="E87" s="1"/>
      <c r="F87" s="1"/>
    </row>
    <row r="88" ht="16.85" customHeight="1" spans="1:6">
      <c r="A88" s="2" t="s">
        <v>31</v>
      </c>
      <c r="B88" s="2"/>
      <c r="C88" s="2"/>
      <c r="D88" s="2"/>
      <c r="E88" s="2" t="s">
        <v>32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33</v>
      </c>
      <c r="B90" s="5" t="s">
        <v>34</v>
      </c>
      <c r="C90" s="5" t="s">
        <v>35</v>
      </c>
      <c r="D90" s="5" t="s">
        <v>36</v>
      </c>
      <c r="E90" s="5" t="s">
        <v>37</v>
      </c>
      <c r="F90" s="6" t="s">
        <v>38</v>
      </c>
    </row>
    <row r="91" ht="16.1" customHeight="1" spans="1:6">
      <c r="A91" s="7" t="s">
        <v>79</v>
      </c>
      <c r="B91" s="8" t="s">
        <v>80</v>
      </c>
      <c r="C91" s="9"/>
      <c r="D91" s="10"/>
      <c r="E91" s="10"/>
      <c r="F91" s="11"/>
    </row>
    <row r="92" ht="16.85" customHeight="1" spans="1:6">
      <c r="A92" s="7" t="s">
        <v>43</v>
      </c>
      <c r="B92" s="8" t="s">
        <v>81</v>
      </c>
      <c r="C92" s="9" t="s">
        <v>67</v>
      </c>
      <c r="D92" s="12" t="s">
        <v>82</v>
      </c>
      <c r="E92" s="12">
        <f>0.92*125.57</f>
        <v>115.5244</v>
      </c>
      <c r="F92" s="13">
        <f>D92*E92</f>
        <v>311915.88</v>
      </c>
    </row>
    <row r="93" ht="16.1" customHeight="1" spans="1:6">
      <c r="A93" s="7"/>
      <c r="B93" s="8"/>
      <c r="C93" s="9"/>
      <c r="D93" s="12"/>
      <c r="E93" s="12"/>
      <c r="F93" s="13"/>
    </row>
    <row r="94" ht="16.1" customHeight="1" spans="1:6">
      <c r="A94" s="7" t="s">
        <v>83</v>
      </c>
      <c r="B94" s="8" t="s">
        <v>84</v>
      </c>
      <c r="C94" s="9"/>
      <c r="D94" s="12"/>
      <c r="E94" s="12"/>
      <c r="F94" s="13"/>
    </row>
    <row r="95" ht="16.85" customHeight="1" spans="1:6">
      <c r="A95" s="7" t="s">
        <v>43</v>
      </c>
      <c r="B95" s="8" t="s">
        <v>85</v>
      </c>
      <c r="C95" s="9" t="s">
        <v>72</v>
      </c>
      <c r="D95" s="12" t="s">
        <v>86</v>
      </c>
      <c r="E95" s="12">
        <f>0.92*10.87</f>
        <v>10.0004</v>
      </c>
      <c r="F95" s="13">
        <f>D95*E95</f>
        <v>720.0288</v>
      </c>
    </row>
    <row r="96" ht="16.1" customHeight="1" spans="1:6">
      <c r="A96" s="7"/>
      <c r="B96" s="8"/>
      <c r="C96" s="9"/>
      <c r="D96" s="12"/>
      <c r="E96" s="12"/>
      <c r="F96" s="13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4"/>
      <c r="B127" s="15" t="s">
        <v>87</v>
      </c>
      <c r="C127" s="16">
        <f>F92+F95</f>
        <v>312635.9088</v>
      </c>
      <c r="D127" s="14"/>
      <c r="E127" s="14"/>
      <c r="F127" s="14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  <row r="130" ht="32.95" customHeight="1" spans="1:6">
      <c r="A130" s="1" t="s">
        <v>30</v>
      </c>
      <c r="B130" s="1"/>
      <c r="C130" s="1"/>
      <c r="D130" s="1"/>
      <c r="E130" s="1"/>
      <c r="F130" s="1"/>
    </row>
    <row r="131" ht="16.85" customHeight="1" spans="1:6">
      <c r="A131" s="2" t="s">
        <v>31</v>
      </c>
      <c r="B131" s="2"/>
      <c r="C131" s="2"/>
      <c r="D131" s="2"/>
      <c r="E131" s="2" t="s">
        <v>32</v>
      </c>
      <c r="F131" s="2"/>
    </row>
    <row r="132" ht="32.95" customHeight="1" spans="1:6">
      <c r="A132" s="3" t="s">
        <v>17</v>
      </c>
      <c r="B132" s="3"/>
      <c r="C132" s="3"/>
      <c r="D132" s="3"/>
      <c r="E132" s="3"/>
      <c r="F132" s="3"/>
    </row>
    <row r="133" ht="16.85" customHeight="1" spans="1:6">
      <c r="A133" s="4" t="s">
        <v>33</v>
      </c>
      <c r="B133" s="5" t="s">
        <v>34</v>
      </c>
      <c r="C133" s="5" t="s">
        <v>35</v>
      </c>
      <c r="D133" s="5" t="s">
        <v>36</v>
      </c>
      <c r="E133" s="5" t="s">
        <v>37</v>
      </c>
      <c r="F133" s="6" t="s">
        <v>38</v>
      </c>
    </row>
    <row r="134" ht="16.1" customHeight="1" spans="1:6">
      <c r="A134" s="7" t="s">
        <v>88</v>
      </c>
      <c r="B134" s="8" t="s">
        <v>89</v>
      </c>
      <c r="C134" s="9"/>
      <c r="D134" s="10"/>
      <c r="E134" s="10"/>
      <c r="F134" s="11"/>
    </row>
    <row r="135" ht="16.85" customHeight="1" spans="1:6">
      <c r="A135" s="7" t="s">
        <v>43</v>
      </c>
      <c r="B135" s="8" t="s">
        <v>89</v>
      </c>
      <c r="C135" s="9" t="s">
        <v>67</v>
      </c>
      <c r="D135" s="12" t="s">
        <v>90</v>
      </c>
      <c r="E135" s="12">
        <f>0.92*40</f>
        <v>36.8</v>
      </c>
      <c r="F135" s="13">
        <f>D135*E135</f>
        <v>27232.368</v>
      </c>
    </row>
    <row r="136" ht="16.1" customHeight="1" spans="1:6">
      <c r="A136" s="7"/>
      <c r="B136" s="8"/>
      <c r="C136" s="9"/>
      <c r="D136" s="12"/>
      <c r="E136" s="12"/>
      <c r="F136" s="13"/>
    </row>
    <row r="137" ht="16.1" customHeight="1" spans="1:6">
      <c r="A137" s="7" t="s">
        <v>91</v>
      </c>
      <c r="B137" s="8" t="s">
        <v>92</v>
      </c>
      <c r="C137" s="9"/>
      <c r="D137" s="12"/>
      <c r="E137" s="12"/>
      <c r="F137" s="13"/>
    </row>
    <row r="138" ht="16.85" customHeight="1" spans="1:6">
      <c r="A138" s="7" t="s">
        <v>43</v>
      </c>
      <c r="B138" s="8" t="s">
        <v>92</v>
      </c>
      <c r="C138" s="9" t="s">
        <v>93</v>
      </c>
      <c r="D138" s="12" t="s">
        <v>46</v>
      </c>
      <c r="E138" s="12">
        <f>0.92*500</f>
        <v>460</v>
      </c>
      <c r="F138" s="13">
        <f>D138*E138</f>
        <v>460</v>
      </c>
    </row>
    <row r="139" ht="16.1" customHeight="1" spans="1:6">
      <c r="A139" s="7"/>
      <c r="B139" s="8"/>
      <c r="C139" s="9"/>
      <c r="D139" s="12"/>
      <c r="E139" s="12"/>
      <c r="F139" s="13"/>
    </row>
    <row r="140" ht="16.1" customHeight="1" spans="1:6">
      <c r="A140" s="7" t="s">
        <v>94</v>
      </c>
      <c r="B140" s="8" t="s">
        <v>95</v>
      </c>
      <c r="C140" s="9"/>
      <c r="D140" s="12"/>
      <c r="E140" s="12"/>
      <c r="F140" s="13"/>
    </row>
    <row r="141" ht="16.85" customHeight="1" spans="1:6">
      <c r="A141" s="7" t="s">
        <v>43</v>
      </c>
      <c r="B141" s="8" t="s">
        <v>95</v>
      </c>
      <c r="C141" s="9" t="s">
        <v>96</v>
      </c>
      <c r="D141" s="12" t="s">
        <v>97</v>
      </c>
      <c r="E141" s="12">
        <f>0.92*693.26</f>
        <v>637.7992</v>
      </c>
      <c r="F141" s="13">
        <f>D141*E141</f>
        <v>12755.984</v>
      </c>
    </row>
    <row r="142" ht="16.1" customHeight="1" spans="1:6">
      <c r="A142" s="7"/>
      <c r="B142" s="8"/>
      <c r="C142" s="9"/>
      <c r="D142" s="10"/>
      <c r="E142" s="10"/>
      <c r="F142" s="11"/>
    </row>
    <row r="143" ht="16.1" customHeight="1" spans="1:6">
      <c r="A143" s="7"/>
      <c r="B143" s="8"/>
      <c r="C143" s="9"/>
      <c r="D143" s="10"/>
      <c r="E143" s="10"/>
      <c r="F143" s="11"/>
    </row>
    <row r="144" ht="16.85" customHeight="1" spans="1:6">
      <c r="A144" s="7"/>
      <c r="B144" s="8"/>
      <c r="C144" s="9"/>
      <c r="D144" s="10"/>
      <c r="E144" s="10"/>
      <c r="F144" s="11"/>
    </row>
    <row r="145" ht="16.1" customHeight="1" spans="1:6">
      <c r="A145" s="7"/>
      <c r="B145" s="8"/>
      <c r="C145" s="9"/>
      <c r="D145" s="10"/>
      <c r="E145" s="10"/>
      <c r="F145" s="11"/>
    </row>
    <row r="146" ht="16.1" customHeight="1" spans="1:6">
      <c r="A146" s="7"/>
      <c r="B146" s="8"/>
      <c r="C146" s="9"/>
      <c r="D146" s="10"/>
      <c r="E146" s="10"/>
      <c r="F146" s="11"/>
    </row>
    <row r="147" ht="16.85" customHeight="1" spans="1:6">
      <c r="A147" s="7"/>
      <c r="B147" s="8"/>
      <c r="C147" s="9"/>
      <c r="D147" s="10"/>
      <c r="E147" s="10"/>
      <c r="F147" s="11"/>
    </row>
    <row r="148" ht="16.1" customHeight="1" spans="1:6">
      <c r="A148" s="7"/>
      <c r="B148" s="8"/>
      <c r="C148" s="9"/>
      <c r="D148" s="10"/>
      <c r="E148" s="10"/>
      <c r="F148" s="11"/>
    </row>
    <row r="149" ht="16.1" customHeight="1" spans="1:6">
      <c r="A149" s="7"/>
      <c r="B149" s="8"/>
      <c r="C149" s="9"/>
      <c r="D149" s="10"/>
      <c r="E149" s="10"/>
      <c r="F149" s="11"/>
    </row>
    <row r="150" ht="16.85" customHeight="1" spans="1:6">
      <c r="A150" s="7"/>
      <c r="B150" s="8"/>
      <c r="C150" s="9"/>
      <c r="D150" s="10"/>
      <c r="E150" s="10"/>
      <c r="F150" s="11"/>
    </row>
    <row r="151" ht="16.1" customHeight="1" spans="1:6">
      <c r="A151" s="7"/>
      <c r="B151" s="8"/>
      <c r="C151" s="9"/>
      <c r="D151" s="10"/>
      <c r="E151" s="10"/>
      <c r="F151" s="11"/>
    </row>
    <row r="152" ht="16.1" customHeight="1" spans="1:6">
      <c r="A152" s="7"/>
      <c r="B152" s="8"/>
      <c r="C152" s="9"/>
      <c r="D152" s="10"/>
      <c r="E152" s="10"/>
      <c r="F152" s="11"/>
    </row>
    <row r="153" ht="16.85" customHeight="1" spans="1:6">
      <c r="A153" s="7"/>
      <c r="B153" s="8"/>
      <c r="C153" s="9"/>
      <c r="D153" s="10"/>
      <c r="E153" s="10"/>
      <c r="F153" s="11"/>
    </row>
    <row r="154" ht="16.1" customHeight="1" spans="1:6">
      <c r="A154" s="7"/>
      <c r="B154" s="8"/>
      <c r="C154" s="9"/>
      <c r="D154" s="10"/>
      <c r="E154" s="10"/>
      <c r="F154" s="11"/>
    </row>
    <row r="155" ht="16.85" customHeight="1" spans="1:6">
      <c r="A155" s="7"/>
      <c r="B155" s="8"/>
      <c r="C155" s="9"/>
      <c r="D155" s="10"/>
      <c r="E155" s="10"/>
      <c r="F155" s="11"/>
    </row>
    <row r="156" ht="16.1" customHeight="1" spans="1:6">
      <c r="A156" s="7"/>
      <c r="B156" s="8"/>
      <c r="C156" s="9"/>
      <c r="D156" s="10"/>
      <c r="E156" s="10"/>
      <c r="F156" s="11"/>
    </row>
    <row r="157" ht="16.1" customHeight="1" spans="1:6">
      <c r="A157" s="7"/>
      <c r="B157" s="8"/>
      <c r="C157" s="9"/>
      <c r="D157" s="10"/>
      <c r="E157" s="10"/>
      <c r="F157" s="11"/>
    </row>
    <row r="158" ht="16.85" customHeight="1" spans="1:6">
      <c r="A158" s="7"/>
      <c r="B158" s="8"/>
      <c r="C158" s="9"/>
      <c r="D158" s="10"/>
      <c r="E158" s="10"/>
      <c r="F158" s="11"/>
    </row>
    <row r="159" ht="16.1" customHeight="1" spans="1:6">
      <c r="A159" s="7"/>
      <c r="B159" s="8"/>
      <c r="C159" s="9"/>
      <c r="D159" s="10"/>
      <c r="E159" s="10"/>
      <c r="F159" s="11"/>
    </row>
    <row r="160" ht="16.1" customHeight="1" spans="1:6">
      <c r="A160" s="7"/>
      <c r="B160" s="8"/>
      <c r="C160" s="9"/>
      <c r="D160" s="10"/>
      <c r="E160" s="10"/>
      <c r="F160" s="11"/>
    </row>
    <row r="161" ht="16.85" customHeight="1" spans="1:6">
      <c r="A161" s="7"/>
      <c r="B161" s="8"/>
      <c r="C161" s="9"/>
      <c r="D161" s="10"/>
      <c r="E161" s="10"/>
      <c r="F161" s="11"/>
    </row>
    <row r="162" ht="16.1" customHeight="1" spans="1:6">
      <c r="A162" s="7"/>
      <c r="B162" s="8"/>
      <c r="C162" s="9"/>
      <c r="D162" s="10"/>
      <c r="E162" s="10"/>
      <c r="F162" s="11"/>
    </row>
    <row r="163" ht="16.1" customHeight="1" spans="1:6">
      <c r="A163" s="7"/>
      <c r="B163" s="8"/>
      <c r="C163" s="9"/>
      <c r="D163" s="10"/>
      <c r="E163" s="10"/>
      <c r="F163" s="11"/>
    </row>
    <row r="164" ht="16.85" customHeight="1" spans="1:6">
      <c r="A164" s="7"/>
      <c r="B164" s="8"/>
      <c r="C164" s="9"/>
      <c r="D164" s="10"/>
      <c r="E164" s="10"/>
      <c r="F164" s="11"/>
    </row>
    <row r="165" ht="16.1" customHeight="1" spans="1:6">
      <c r="A165" s="7"/>
      <c r="B165" s="8"/>
      <c r="C165" s="9"/>
      <c r="D165" s="10"/>
      <c r="E165" s="10"/>
      <c r="F165" s="11"/>
    </row>
    <row r="166" ht="16.1" customHeight="1" spans="1:6">
      <c r="A166" s="7"/>
      <c r="B166" s="8"/>
      <c r="C166" s="9"/>
      <c r="D166" s="10"/>
      <c r="E166" s="10"/>
      <c r="F166" s="11"/>
    </row>
    <row r="167" ht="16.85" customHeight="1" spans="1:6">
      <c r="A167" s="7"/>
      <c r="B167" s="8"/>
      <c r="C167" s="9"/>
      <c r="D167" s="10"/>
      <c r="E167" s="10"/>
      <c r="F167" s="11"/>
    </row>
    <row r="168" ht="16.1" customHeight="1" spans="1:6">
      <c r="A168" s="7"/>
      <c r="B168" s="8"/>
      <c r="C168" s="9"/>
      <c r="D168" s="10"/>
      <c r="E168" s="10"/>
      <c r="F168" s="11"/>
    </row>
    <row r="169" ht="16.1" customHeight="1" spans="1:6">
      <c r="A169" s="7"/>
      <c r="B169" s="8"/>
      <c r="C169" s="9"/>
      <c r="D169" s="10"/>
      <c r="E169" s="10"/>
      <c r="F169" s="11"/>
    </row>
    <row r="170" ht="32.95" customHeight="1" spans="1:6">
      <c r="A170" s="14"/>
      <c r="B170" s="15" t="s">
        <v>98</v>
      </c>
      <c r="C170" s="16">
        <f>F135+F138+F141</f>
        <v>40448.352</v>
      </c>
      <c r="D170" s="14"/>
      <c r="E170" s="14"/>
      <c r="F170" s="14"/>
    </row>
    <row r="171" ht="16.1" customHeight="1" spans="1:6">
      <c r="A171" s="2"/>
      <c r="B171" s="2"/>
      <c r="C171" s="2"/>
      <c r="D171" s="2"/>
      <c r="E171" s="2"/>
      <c r="F171" s="2"/>
    </row>
    <row r="172" ht="16.85" customHeight="1" spans="1:6">
      <c r="A172" s="2"/>
      <c r="B172" s="2"/>
      <c r="C172" s="2"/>
      <c r="D172" s="2"/>
      <c r="E172" s="2"/>
      <c r="F172" s="2"/>
    </row>
  </sheetData>
  <mergeCells count="28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  <mergeCell ref="A130:F130"/>
    <mergeCell ref="A131:D131"/>
    <mergeCell ref="E131:F131"/>
    <mergeCell ref="A132:F132"/>
    <mergeCell ref="D170:F170"/>
    <mergeCell ref="A171:F171"/>
    <mergeCell ref="A172:F172"/>
  </mergeCells>
  <pageMargins left="0.98" right="0.12" top="0.315" bottom="0.315" header="0" footer="0"/>
  <pageSetup paperSize="9" fitToWidth="0" fitToHeight="0" orientation="portrait"/>
  <headerFooter alignWithMargins="0"/>
  <rowBreaks count="3" manualBreakCount="3">
    <brk id="43" max="16383" man="1"/>
    <brk id="86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全部页</vt:lpstr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2021-10-18T01:50:00Z</dcterms:created>
  <dcterms:modified xsi:type="dcterms:W3CDTF">2021-10-18T02:40:32Z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369BA4A4EC8B447D8C82FC6D869C1673</vt:lpwstr>
  </property>
  <property fmtid="{D5CDD505-2E9C-101B-9397-08002B2CF9AE}" pid="3" name="KSOProductBuildVer">
    <vt:lpwstr>2052-11.1.0.10938</vt:lpwstr>
  </property>
</Properties>
</file>