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【5.4】投标报价汇总表(2位小数)" sheetId="1" r:id="rId1"/>
    <sheet name="【5.1】工程量清单表(2位小数)" sheetId="2" r:id="rId2"/>
  </sheets>
  <calcPr calcId="144525"/>
</workbook>
</file>

<file path=xl/sharedStrings.xml><?xml version="1.0" encoding="utf-8"?>
<sst xmlns="http://schemas.openxmlformats.org/spreadsheetml/2006/main" count="144" uniqueCount="95">
  <si>
    <t>投标报价汇总表</t>
  </si>
  <si>
    <r>
      <t>建设项目名称</t>
    </r>
    <r>
      <rPr>
        <sz val="9"/>
        <color rgb="FF000000"/>
        <rFont val="smartSimSun"/>
        <charset val="134"/>
      </rPr>
      <t xml:space="preserve">: </t>
    </r>
    <r>
      <rPr>
        <sz val="9"/>
        <color rgb="FF000000"/>
        <rFont val="宋体"/>
        <charset val="134"/>
      </rPr>
      <t>霍山县大化坪镇王家河村上王家河路工程</t>
    </r>
  </si>
  <si>
    <t>标 段: 霍山县大化坪镇王家河村上王家河路工程</t>
  </si>
  <si>
    <t>编 制  范 围: 霍山县大化坪镇王家河村上王家河路工程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</si>
  <si>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</si>
  <si>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</si>
  <si>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</si>
  <si>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</si>
  <si>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</si>
  <si>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</si>
  <si>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</si>
  <si>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</si>
  <si>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</si>
  <si>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</si>
  <si>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</si>
  <si>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</si>
  <si>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</si>
  <si>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</si>
  <si>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400</t>
  </si>
  <si>
    <t>清单 第400章  桥梁、涵洞</t>
  </si>
  <si>
    <t>5</t>
  </si>
  <si>
    <t>第100章至700章清单合计</t>
  </si>
  <si>
    <t>6</t>
  </si>
  <si>
    <t>已包含在清单合计中的材料、工程设备、专业工程暂估价合计</t>
  </si>
  <si>
    <t>7</t>
  </si>
  <si>
    <t>清单合计减去材料、工程设备、专业工程暂估价
合计(即5-6)=7</t>
  </si>
  <si>
    <t>8</t>
  </si>
  <si>
    <t>计日工合计</t>
  </si>
  <si>
    <t>9</t>
  </si>
  <si>
    <t>暂列金额(不含计日工总额)</t>
  </si>
  <si>
    <t>10</t>
  </si>
  <si>
    <t>投标报价(5+8+9)=10</t>
  </si>
  <si>
    <t>工程量清单表</t>
  </si>
  <si>
    <t>标段: 霍山县大化坪镇王家河村上王家河路工程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</si>
  <si>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</si>
  <si>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</si>
  <si>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</si>
  <si>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</si>
  <si>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</si>
  <si>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</si>
  <si>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</si>
  <si>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</si>
  <si>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</si>
  <si>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</si>
  <si>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</si>
  <si>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</si>
  <si>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</si>
  <si>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</si>
  <si>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</si>
  <si>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</si>
  <si>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</si>
  <si>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</si>
  <si>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</si>
  <si>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</si>
  <si>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</si>
  <si>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</si>
  <si>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</si>
  <si>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</si>
  <si>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</si>
  <si>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</si>
  <si>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103-3</t>
  </si>
  <si>
    <t>临时供电设施架设、维护与拆除</t>
  </si>
  <si>
    <t>104</t>
  </si>
  <si>
    <t>承包人驻地建设</t>
  </si>
  <si>
    <t>104-1</t>
  </si>
  <si>
    <t>清单  第 100 章合计   人民币</t>
  </si>
  <si>
    <t>204</t>
  </si>
  <si>
    <t>路基整平压实</t>
  </si>
  <si>
    <t>204-1</t>
  </si>
  <si>
    <t>m2</t>
  </si>
  <si>
    <t>209</t>
  </si>
  <si>
    <t>挡土墙</t>
  </si>
  <si>
    <t>209-5</t>
  </si>
  <si>
    <t>混凝土挡土墙</t>
  </si>
  <si>
    <r>
      <t>C20</t>
    </r>
    <r>
      <rPr>
        <sz val="9"/>
        <color rgb="FF000000"/>
        <rFont val="宋体"/>
        <charset val="134"/>
      </rPr>
      <t>混凝土</t>
    </r>
  </si>
  <si>
    <t>m3</t>
  </si>
  <si>
    <t>清单  第 200 章合计   人民币</t>
  </si>
  <si>
    <t>312</t>
  </si>
  <si>
    <t>水泥混凝土面板</t>
  </si>
  <si>
    <t>包含路面模板、刻痕、切缝、清缝、沥青灌缝、养护等</t>
  </si>
  <si>
    <t>312-1</t>
  </si>
  <si>
    <r>
      <t>C30</t>
    </r>
    <r>
      <rPr>
        <sz val="9"/>
        <color rgb="FF000000"/>
        <rFont val="宋体"/>
        <charset val="134"/>
      </rPr>
      <t>混凝土面板</t>
    </r>
  </si>
  <si>
    <r>
      <t>厚</t>
    </r>
    <r>
      <rPr>
        <sz val="9"/>
        <color rgb="FF000000"/>
        <rFont val="smartSimSun"/>
        <charset val="134"/>
      </rPr>
      <t>180mm</t>
    </r>
  </si>
  <si>
    <t>313</t>
  </si>
  <si>
    <t>路肩培土</t>
  </si>
  <si>
    <t>313-1</t>
  </si>
  <si>
    <t>路肩培土(每侧宽30cm，厚20cm)</t>
  </si>
  <si>
    <t>清单  第 300 章合计   人民币</t>
  </si>
  <si>
    <t>419</t>
  </si>
  <si>
    <t>圆管涵及倒虹吸管涵</t>
  </si>
  <si>
    <t>419-1</t>
  </si>
  <si>
    <r>
      <t>DN400</t>
    </r>
    <r>
      <rPr>
        <sz val="9"/>
        <color rgb="FF000000"/>
        <rFont val="宋体"/>
        <charset val="134"/>
      </rPr>
      <t>单孔钢筋混凝土平接圆管涵</t>
    </r>
  </si>
  <si>
    <t>m</t>
  </si>
  <si>
    <t>减速带</t>
  </si>
  <si>
    <t>清单  第 400 章合计   人民币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</si>
</sst>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9"/>
      <color rgb="FF000000"/>
      <name val="宋体"/>
      <charset val="134"/>
    </font>
    <font>
      <sz val="9"/>
      <color rgb="FF000000"/>
      <name val="smart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176" fontId="5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shrinkToFit="1"/>
    </xf>
    <xf numFmtId="0" fontId="8" fillId="0" borderId="6" xfId="0" applyFont="1" applyBorder="1" applyAlignment="1">
      <alignment horizontal="left" shrinkToFit="1"/>
    </xf>
    <xf numFmtId="0" fontId="7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B9" sqref="B9:D9"/>
    </sheetView>
  </sheetViews>
  <sheetFormatPr defaultColWidth="9" defaultRowHeight="14.25" outlineLevelCol="4"/>
  <cols>
    <col min="1" max="2" width="12.25" customWidth="1"/>
    <col min="3" max="3" width="24.375" customWidth="1"/>
    <col min="4" max="4" width="20.37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3.9" customHeight="1" spans="1:5">
      <c r="A2" s="20" t="s">
        <v>1</v>
      </c>
      <c r="B2" s="2"/>
      <c r="C2" s="2"/>
      <c r="D2" s="2" t="s">
        <v>2</v>
      </c>
      <c r="E2" s="2"/>
    </row>
    <row r="3" ht="13.9" customHeight="1" spans="1:5">
      <c r="A3" s="2" t="s">
        <v>3</v>
      </c>
      <c r="B3" s="2"/>
      <c r="C3" s="2"/>
      <c r="E3" s="21"/>
    </row>
    <row r="4" ht="27.85" customHeight="1" spans="1:5">
      <c r="A4" s="22" t="s">
        <v>4</v>
      </c>
      <c r="B4" s="23" t="s">
        <v>5</v>
      </c>
      <c r="C4" s="23" t="s">
        <v>6</v>
      </c>
      <c r="D4" s="23"/>
      <c r="E4" s="24" t="s">
        <v>7</v>
      </c>
    </row>
    <row r="5" ht="27.85" customHeight="1" spans="1:5">
      <c r="A5" s="25" t="s">
        <v>8</v>
      </c>
      <c r="B5" s="26" t="s">
        <v>9</v>
      </c>
      <c r="C5" s="26" t="s">
        <v>10</v>
      </c>
      <c r="D5" s="26"/>
      <c r="E5" s="27">
        <f>'【5.1】工程量清单表(2位小数)'!C41</f>
        <v>10622.817</v>
      </c>
    </row>
    <row r="6" ht="27.85" customHeight="1" spans="1:5">
      <c r="A6" s="25" t="s">
        <v>11</v>
      </c>
      <c r="B6" s="26" t="s">
        <v>12</v>
      </c>
      <c r="C6" s="26" t="s">
        <v>13</v>
      </c>
      <c r="D6" s="26"/>
      <c r="E6" s="27">
        <f>'【5.1】工程量清单表(2位小数)'!C84</f>
        <v>13808.97</v>
      </c>
    </row>
    <row r="7" ht="27.85" customHeight="1" spans="1:5">
      <c r="A7" s="25" t="s">
        <v>14</v>
      </c>
      <c r="B7" s="26" t="s">
        <v>15</v>
      </c>
      <c r="C7" s="26" t="s">
        <v>16</v>
      </c>
      <c r="D7" s="26"/>
      <c r="E7" s="27">
        <f>'【5.1】工程量清单表(2位小数)'!C127</f>
        <v>372314.42136</v>
      </c>
    </row>
    <row r="8" ht="27.85" customHeight="1" spans="1:5">
      <c r="A8" s="25" t="s">
        <v>17</v>
      </c>
      <c r="B8" s="26" t="s">
        <v>18</v>
      </c>
      <c r="C8" s="26" t="s">
        <v>19</v>
      </c>
      <c r="D8" s="26"/>
      <c r="E8" s="27">
        <f>'【5.1】工程量清单表(2位小数)'!C170</f>
        <v>4222.53</v>
      </c>
    </row>
    <row r="9" ht="27.85" customHeight="1" spans="1:5">
      <c r="A9" s="25" t="s">
        <v>20</v>
      </c>
      <c r="B9" s="25" t="s">
        <v>21</v>
      </c>
      <c r="C9" s="25"/>
      <c r="D9" s="25"/>
      <c r="E9" s="27">
        <f>SUM(E5:E8)</f>
        <v>400968.73836</v>
      </c>
    </row>
    <row r="10" ht="27.85" customHeight="1" spans="1:5">
      <c r="A10" s="25" t="s">
        <v>22</v>
      </c>
      <c r="B10" s="28" t="s">
        <v>23</v>
      </c>
      <c r="C10" s="28"/>
      <c r="D10" s="28"/>
      <c r="E10" s="27"/>
    </row>
    <row r="11" ht="27.85" customHeight="1" spans="1:5">
      <c r="A11" s="25" t="s">
        <v>24</v>
      </c>
      <c r="B11" s="29" t="s">
        <v>25</v>
      </c>
      <c r="C11" s="29"/>
      <c r="D11" s="29"/>
      <c r="E11" s="27">
        <f>E9</f>
        <v>400968.73836</v>
      </c>
    </row>
    <row r="12" ht="27.1" customHeight="1" spans="1:5">
      <c r="A12" s="25" t="s">
        <v>26</v>
      </c>
      <c r="B12" s="28" t="s">
        <v>27</v>
      </c>
      <c r="C12" s="28"/>
      <c r="D12" s="28"/>
      <c r="E12" s="27"/>
    </row>
    <row r="13" ht="27.85" customHeight="1" spans="1:5">
      <c r="A13" s="25" t="s">
        <v>28</v>
      </c>
      <c r="B13" s="28" t="s">
        <v>29</v>
      </c>
      <c r="C13" s="28"/>
      <c r="D13" s="28"/>
      <c r="E13" s="27"/>
    </row>
    <row r="14" ht="27.85" customHeight="1" spans="1:5">
      <c r="A14" s="15" t="s">
        <v>30</v>
      </c>
      <c r="B14" s="30" t="s">
        <v>31</v>
      </c>
      <c r="C14" s="30"/>
      <c r="D14" s="30"/>
      <c r="E14" s="31">
        <v>400968.74</v>
      </c>
    </row>
  </sheetData>
  <mergeCells count="15">
    <mergeCell ref="A1:E1"/>
    <mergeCell ref="A2:C2"/>
    <mergeCell ref="D2:E2"/>
    <mergeCell ref="A3:C3"/>
    <mergeCell ref="C4:D4"/>
    <mergeCell ref="C5:D5"/>
    <mergeCell ref="C6:D6"/>
    <mergeCell ref="C7:D7"/>
    <mergeCell ref="C8:D8"/>
    <mergeCell ref="B9:D9"/>
    <mergeCell ref="B10:D10"/>
    <mergeCell ref="B11:D11"/>
    <mergeCell ref="B12:D12"/>
    <mergeCell ref="B13:D13"/>
    <mergeCell ref="B14:D14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topLeftCell="A135" workbookViewId="0">
      <selection activeCell="B135" sqref="B135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32</v>
      </c>
      <c r="B1" s="1"/>
      <c r="C1" s="1"/>
      <c r="D1" s="1"/>
      <c r="E1" s="1"/>
      <c r="F1" s="1"/>
    </row>
    <row r="2" ht="16.85" customHeight="1" spans="1:6">
      <c r="A2" s="2" t="s">
        <v>33</v>
      </c>
      <c r="B2" s="2"/>
      <c r="C2" s="2"/>
      <c r="D2" s="2"/>
      <c r="E2" s="2" t="s">
        <v>34</v>
      </c>
      <c r="F2" s="2"/>
    </row>
    <row r="3" ht="32.95" customHeight="1" spans="1:6">
      <c r="A3" s="3" t="s">
        <v>10</v>
      </c>
      <c r="B3" s="3"/>
      <c r="C3" s="3"/>
      <c r="D3" s="3"/>
      <c r="E3" s="3"/>
      <c r="F3" s="3"/>
    </row>
    <row r="4" ht="16.85" customHeight="1" spans="1:6">
      <c r="A4" s="4" t="s">
        <v>35</v>
      </c>
      <c r="B4" s="5" t="s">
        <v>36</v>
      </c>
      <c r="C4" s="5" t="s">
        <v>37</v>
      </c>
      <c r="D4" s="5" t="s">
        <v>38</v>
      </c>
      <c r="E4" s="5" t="s">
        <v>39</v>
      </c>
      <c r="F4" s="6" t="s">
        <v>40</v>
      </c>
    </row>
    <row r="5" ht="16.1" customHeight="1" spans="1:6">
      <c r="A5" s="7" t="s">
        <v>41</v>
      </c>
      <c r="B5" s="8" t="s">
        <v>42</v>
      </c>
      <c r="C5" s="9"/>
      <c r="D5" s="10"/>
      <c r="E5" s="10"/>
      <c r="F5" s="11"/>
    </row>
    <row r="6" ht="16.85" customHeight="1" spans="1:6">
      <c r="A6" s="7" t="s">
        <v>43</v>
      </c>
      <c r="B6" s="8" t="s">
        <v>44</v>
      </c>
      <c r="C6" s="9"/>
      <c r="D6" s="10"/>
      <c r="E6" s="10"/>
      <c r="F6" s="11"/>
    </row>
    <row r="7" ht="16.1" customHeight="1" spans="1:6">
      <c r="A7" s="7" t="s">
        <v>45</v>
      </c>
      <c r="B7" s="8" t="s">
        <v>46</v>
      </c>
      <c r="C7" s="9" t="s">
        <v>47</v>
      </c>
      <c r="D7" s="12">
        <v>1</v>
      </c>
      <c r="E7" s="12">
        <f>0.9*1127.67</f>
        <v>1014.903</v>
      </c>
      <c r="F7" s="13">
        <f t="shared" ref="F7:F12" si="0">D7*E7</f>
        <v>1014.903</v>
      </c>
    </row>
    <row r="8" ht="16.1" customHeight="1" spans="1:6">
      <c r="A8" s="7" t="s">
        <v>48</v>
      </c>
      <c r="B8" s="8" t="s">
        <v>49</v>
      </c>
      <c r="C8" s="9" t="s">
        <v>47</v>
      </c>
      <c r="D8" s="12">
        <v>1</v>
      </c>
      <c r="E8" s="12">
        <f>0.9*500</f>
        <v>450</v>
      </c>
      <c r="F8" s="14">
        <f t="shared" si="0"/>
        <v>450</v>
      </c>
    </row>
    <row r="9" ht="16.85" customHeight="1" spans="1:6">
      <c r="A9" s="7" t="s">
        <v>50</v>
      </c>
      <c r="B9" s="8" t="s">
        <v>51</v>
      </c>
      <c r="C9" s="9"/>
      <c r="D9" s="12"/>
      <c r="E9" s="12"/>
      <c r="F9" s="13"/>
    </row>
    <row r="10" ht="16.1" customHeight="1" spans="1:6">
      <c r="A10" s="7" t="s">
        <v>52</v>
      </c>
      <c r="B10" s="8" t="s">
        <v>53</v>
      </c>
      <c r="C10" s="9" t="s">
        <v>47</v>
      </c>
      <c r="D10" s="12">
        <v>1</v>
      </c>
      <c r="E10" s="12">
        <f>0.9*867.44</f>
        <v>780.696</v>
      </c>
      <c r="F10" s="14">
        <f t="shared" si="0"/>
        <v>780.696</v>
      </c>
    </row>
    <row r="11" ht="16.1" customHeight="1" spans="1:6">
      <c r="A11" s="7" t="s">
        <v>54</v>
      </c>
      <c r="B11" s="8" t="s">
        <v>55</v>
      </c>
      <c r="C11" s="9" t="s">
        <v>47</v>
      </c>
      <c r="D11" s="12">
        <v>1</v>
      </c>
      <c r="E11" s="12">
        <f>0.9*1301.15</f>
        <v>1171.035</v>
      </c>
      <c r="F11" s="14">
        <f t="shared" si="0"/>
        <v>1171.035</v>
      </c>
    </row>
    <row r="12" ht="16.85" customHeight="1" spans="1:6">
      <c r="A12" s="7" t="s">
        <v>56</v>
      </c>
      <c r="B12" s="8" t="s">
        <v>57</v>
      </c>
      <c r="C12" s="9" t="s">
        <v>47</v>
      </c>
      <c r="D12" s="12">
        <v>1</v>
      </c>
      <c r="E12" s="12">
        <f>0.9*6488.85</f>
        <v>5839.965</v>
      </c>
      <c r="F12" s="14">
        <f t="shared" si="0"/>
        <v>5839.965</v>
      </c>
    </row>
    <row r="13" ht="16.1" customHeight="1" spans="1:6">
      <c r="A13" s="7" t="s">
        <v>58</v>
      </c>
      <c r="B13" s="8" t="s">
        <v>59</v>
      </c>
      <c r="C13" s="9"/>
      <c r="D13" s="12"/>
      <c r="E13" s="12"/>
      <c r="F13" s="13"/>
    </row>
    <row r="14" ht="16.1" customHeight="1" spans="1:6">
      <c r="A14" s="7" t="s">
        <v>60</v>
      </c>
      <c r="B14" s="8" t="s">
        <v>61</v>
      </c>
      <c r="C14" s="9" t="s">
        <v>47</v>
      </c>
      <c r="D14" s="12">
        <v>1</v>
      </c>
      <c r="E14" s="12">
        <f>0.9*650.58</f>
        <v>585.522</v>
      </c>
      <c r="F14" s="14">
        <f>D14*E14</f>
        <v>585.522</v>
      </c>
    </row>
    <row r="15" ht="16.85" customHeight="1" spans="1:6">
      <c r="A15" s="7" t="s">
        <v>62</v>
      </c>
      <c r="B15" s="8" t="s">
        <v>63</v>
      </c>
      <c r="C15" s="9"/>
      <c r="D15" s="12"/>
      <c r="E15" s="12"/>
      <c r="F15" s="13"/>
    </row>
    <row r="16" ht="16.1" customHeight="1" spans="1:6">
      <c r="A16" s="7" t="s">
        <v>64</v>
      </c>
      <c r="B16" s="8" t="s">
        <v>63</v>
      </c>
      <c r="C16" s="9" t="s">
        <v>47</v>
      </c>
      <c r="D16" s="12">
        <v>1</v>
      </c>
      <c r="E16" s="12">
        <f>0.9*867.44</f>
        <v>780.696</v>
      </c>
      <c r="F16" s="14">
        <f>D16*E16</f>
        <v>780.696</v>
      </c>
    </row>
    <row r="17" ht="16.1" customHeight="1" spans="1:6">
      <c r="A17" s="7"/>
      <c r="B17" s="8"/>
      <c r="C17" s="9"/>
      <c r="D17" s="10"/>
      <c r="E17" s="10"/>
      <c r="F17" s="11"/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65</v>
      </c>
      <c r="C41" s="17">
        <f>SUM(F7:F16)</f>
        <v>10622.817</v>
      </c>
      <c r="D41" s="17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32</v>
      </c>
      <c r="B44" s="1"/>
      <c r="C44" s="1"/>
      <c r="D44" s="1"/>
      <c r="E44" s="1"/>
      <c r="F44" s="1"/>
    </row>
    <row r="45" ht="16.85" customHeight="1" spans="1:6">
      <c r="A45" s="2" t="s">
        <v>33</v>
      </c>
      <c r="B45" s="2"/>
      <c r="C45" s="2"/>
      <c r="D45" s="2"/>
      <c r="E45" s="2" t="s">
        <v>34</v>
      </c>
      <c r="F45" s="2"/>
    </row>
    <row r="46" ht="32.95" customHeight="1" spans="1:6">
      <c r="A46" s="3" t="s">
        <v>13</v>
      </c>
      <c r="B46" s="3"/>
      <c r="C46" s="3"/>
      <c r="D46" s="3"/>
      <c r="E46" s="3"/>
      <c r="F46" s="3"/>
    </row>
    <row r="47" ht="16.85" customHeight="1" spans="1:6">
      <c r="A47" s="4" t="s">
        <v>35</v>
      </c>
      <c r="B47" s="5" t="s">
        <v>36</v>
      </c>
      <c r="C47" s="5" t="s">
        <v>37</v>
      </c>
      <c r="D47" s="5" t="s">
        <v>38</v>
      </c>
      <c r="E47" s="5" t="s">
        <v>39</v>
      </c>
      <c r="F47" s="6" t="s">
        <v>40</v>
      </c>
    </row>
    <row r="48" ht="16.1" customHeight="1" spans="1:6">
      <c r="A48" s="7" t="s">
        <v>66</v>
      </c>
      <c r="B48" s="8" t="s">
        <v>67</v>
      </c>
      <c r="C48" s="9"/>
      <c r="D48" s="10"/>
      <c r="E48" s="10"/>
      <c r="F48" s="11"/>
    </row>
    <row r="49" ht="16.85" customHeight="1" spans="1:6">
      <c r="A49" s="7" t="s">
        <v>68</v>
      </c>
      <c r="B49" s="8" t="s">
        <v>67</v>
      </c>
      <c r="C49" s="9"/>
      <c r="D49" s="10"/>
      <c r="E49" s="10"/>
      <c r="F49" s="11"/>
    </row>
    <row r="50" ht="16.1" customHeight="1" spans="1:6">
      <c r="A50" s="7" t="s">
        <v>45</v>
      </c>
      <c r="B50" s="8" t="s">
        <v>67</v>
      </c>
      <c r="C50" s="9" t="s">
        <v>69</v>
      </c>
      <c r="D50" s="12">
        <v>4150</v>
      </c>
      <c r="E50" s="12">
        <f>0.9*1.8</f>
        <v>1.62</v>
      </c>
      <c r="F50" s="14">
        <f>D50*E50</f>
        <v>6723</v>
      </c>
    </row>
    <row r="51" ht="16.1" customHeight="1" spans="1:6">
      <c r="A51" s="7" t="s">
        <v>70</v>
      </c>
      <c r="B51" s="8" t="s">
        <v>71</v>
      </c>
      <c r="C51" s="9"/>
      <c r="D51" s="12"/>
      <c r="E51" s="12"/>
      <c r="F51" s="13"/>
    </row>
    <row r="52" ht="16.85" customHeight="1" spans="1:6">
      <c r="A52" s="7" t="s">
        <v>72</v>
      </c>
      <c r="B52" s="18" t="s">
        <v>73</v>
      </c>
      <c r="C52" s="9"/>
      <c r="D52" s="12"/>
      <c r="E52" s="12"/>
      <c r="F52" s="13"/>
    </row>
    <row r="53" ht="16.1" customHeight="1" spans="1:6">
      <c r="A53" s="7" t="s">
        <v>45</v>
      </c>
      <c r="B53" s="19" t="s">
        <v>74</v>
      </c>
      <c r="C53" s="9" t="s">
        <v>75</v>
      </c>
      <c r="D53" s="12">
        <v>10</v>
      </c>
      <c r="E53" s="12">
        <f>0.9*787.33</f>
        <v>708.597</v>
      </c>
      <c r="F53" s="14">
        <f>D53*E53</f>
        <v>7085.97</v>
      </c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76</v>
      </c>
      <c r="C84" s="17">
        <f>SUM(F50:F53)</f>
        <v>13808.97</v>
      </c>
      <c r="D84" s="17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32</v>
      </c>
      <c r="B87" s="1"/>
      <c r="C87" s="1"/>
      <c r="D87" s="1"/>
      <c r="E87" s="1"/>
      <c r="F87" s="1"/>
    </row>
    <row r="88" ht="16.85" customHeight="1" spans="1:6">
      <c r="A88" s="2" t="s">
        <v>33</v>
      </c>
      <c r="B88" s="2"/>
      <c r="C88" s="2"/>
      <c r="D88" s="2"/>
      <c r="E88" s="2" t="s">
        <v>34</v>
      </c>
      <c r="F88" s="2"/>
    </row>
    <row r="89" ht="32.95" customHeight="1" spans="1:6">
      <c r="A89" s="3" t="s">
        <v>16</v>
      </c>
      <c r="B89" s="3"/>
      <c r="C89" s="3"/>
      <c r="D89" s="3"/>
      <c r="E89" s="3"/>
      <c r="F89" s="3"/>
    </row>
    <row r="90" ht="16.85" customHeight="1" spans="1:6">
      <c r="A90" s="4" t="s">
        <v>35</v>
      </c>
      <c r="B90" s="5" t="s">
        <v>36</v>
      </c>
      <c r="C90" s="5" t="s">
        <v>37</v>
      </c>
      <c r="D90" s="5" t="s">
        <v>38</v>
      </c>
      <c r="E90" s="5" t="s">
        <v>39</v>
      </c>
      <c r="F90" s="6" t="s">
        <v>40</v>
      </c>
    </row>
    <row r="91" ht="16.1" customHeight="1" spans="1:6">
      <c r="A91" s="7" t="s">
        <v>77</v>
      </c>
      <c r="B91" s="8" t="s">
        <v>78</v>
      </c>
      <c r="C91" s="9"/>
      <c r="D91" s="10"/>
      <c r="E91" s="10"/>
      <c r="F91" s="11"/>
    </row>
    <row r="92" ht="16.85" customHeight="1" spans="1:6">
      <c r="A92" s="7"/>
      <c r="B92" s="8" t="s">
        <v>79</v>
      </c>
      <c r="C92" s="9"/>
      <c r="D92" s="10"/>
      <c r="E92" s="10"/>
      <c r="F92" s="11"/>
    </row>
    <row r="93" ht="16.1" customHeight="1" spans="1:6">
      <c r="A93" s="7" t="s">
        <v>80</v>
      </c>
      <c r="B93" s="19" t="s">
        <v>81</v>
      </c>
      <c r="C93" s="9"/>
      <c r="D93" s="10"/>
      <c r="E93" s="10"/>
      <c r="F93" s="11"/>
    </row>
    <row r="94" ht="16.1" customHeight="1" spans="1:6">
      <c r="A94" s="7" t="s">
        <v>45</v>
      </c>
      <c r="B94" s="18" t="s">
        <v>82</v>
      </c>
      <c r="C94" s="9" t="s">
        <v>69</v>
      </c>
      <c r="D94" s="12">
        <v>3320</v>
      </c>
      <c r="E94" s="12">
        <f>0.9*124.31</f>
        <v>111.879</v>
      </c>
      <c r="F94" s="14">
        <f>D94*E94</f>
        <v>371438.28</v>
      </c>
    </row>
    <row r="95" ht="16.85" customHeight="1" spans="1:6">
      <c r="A95" s="7" t="s">
        <v>83</v>
      </c>
      <c r="B95" s="8" t="s">
        <v>84</v>
      </c>
      <c r="C95" s="9"/>
      <c r="D95" s="12"/>
      <c r="E95" s="12"/>
      <c r="F95" s="13"/>
    </row>
    <row r="96" ht="16.1" customHeight="1" spans="1:6">
      <c r="A96" s="7" t="s">
        <v>85</v>
      </c>
      <c r="B96" s="8" t="s">
        <v>86</v>
      </c>
      <c r="C96" s="9" t="s">
        <v>75</v>
      </c>
      <c r="D96" s="12">
        <v>89.64</v>
      </c>
      <c r="E96" s="12">
        <f>0.9*10.86</f>
        <v>9.774</v>
      </c>
      <c r="F96" s="14">
        <f>D96*E96</f>
        <v>876.14136</v>
      </c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87</v>
      </c>
      <c r="C127" s="17">
        <f>SUM(F94:F96)</f>
        <v>372314.42136</v>
      </c>
      <c r="D127" s="17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32</v>
      </c>
      <c r="B130" s="1"/>
      <c r="C130" s="1"/>
      <c r="D130" s="1"/>
      <c r="E130" s="1"/>
      <c r="F130" s="1"/>
    </row>
    <row r="131" ht="16.85" customHeight="1" spans="1:6">
      <c r="A131" s="2" t="s">
        <v>33</v>
      </c>
      <c r="B131" s="2"/>
      <c r="C131" s="2"/>
      <c r="D131" s="2"/>
      <c r="E131" s="2" t="s">
        <v>34</v>
      </c>
      <c r="F131" s="2"/>
    </row>
    <row r="132" ht="32.95" customHeight="1" spans="1:6">
      <c r="A132" s="3" t="s">
        <v>19</v>
      </c>
      <c r="B132" s="3"/>
      <c r="C132" s="3"/>
      <c r="D132" s="3"/>
      <c r="E132" s="3"/>
      <c r="F132" s="3"/>
    </row>
    <row r="133" ht="16.85" customHeight="1" spans="1:6">
      <c r="A133" s="4" t="s">
        <v>35</v>
      </c>
      <c r="B133" s="5" t="s">
        <v>36</v>
      </c>
      <c r="C133" s="5" t="s">
        <v>37</v>
      </c>
      <c r="D133" s="5" t="s">
        <v>38</v>
      </c>
      <c r="E133" s="5" t="s">
        <v>39</v>
      </c>
      <c r="F133" s="6" t="s">
        <v>40</v>
      </c>
    </row>
    <row r="134" ht="16.1" customHeight="1" spans="1:6">
      <c r="A134" s="7" t="s">
        <v>88</v>
      </c>
      <c r="B134" s="8" t="s">
        <v>89</v>
      </c>
      <c r="C134" s="9"/>
      <c r="D134" s="10"/>
      <c r="E134" s="10"/>
      <c r="F134" s="11"/>
    </row>
    <row r="135" ht="16.85" customHeight="1" spans="1:6">
      <c r="A135" s="7" t="s">
        <v>90</v>
      </c>
      <c r="B135" s="19" t="s">
        <v>91</v>
      </c>
      <c r="C135" s="9" t="s">
        <v>92</v>
      </c>
      <c r="D135" s="12">
        <v>30</v>
      </c>
      <c r="E135" s="12">
        <f>0.9*124.39</f>
        <v>111.951</v>
      </c>
      <c r="F135" s="14">
        <f>D135*E135</f>
        <v>3358.53</v>
      </c>
    </row>
    <row r="136" ht="16.1" customHeight="1" spans="1:6">
      <c r="A136" s="7" t="s">
        <v>88</v>
      </c>
      <c r="B136" s="8" t="s">
        <v>93</v>
      </c>
      <c r="C136" s="9"/>
      <c r="D136" s="12"/>
      <c r="E136" s="12"/>
      <c r="F136" s="13"/>
    </row>
    <row r="137" ht="16.1" customHeight="1" spans="1:6">
      <c r="A137" s="7" t="s">
        <v>90</v>
      </c>
      <c r="B137" s="8" t="s">
        <v>93</v>
      </c>
      <c r="C137" s="9" t="s">
        <v>92</v>
      </c>
      <c r="D137" s="12">
        <v>12</v>
      </c>
      <c r="E137" s="12">
        <f>0.9*80</f>
        <v>72</v>
      </c>
      <c r="F137" s="14">
        <f>D137*E137</f>
        <v>864</v>
      </c>
    </row>
    <row r="138" ht="16.85" customHeight="1" spans="1:6">
      <c r="A138" s="7"/>
      <c r="B138" s="8"/>
      <c r="C138" s="9"/>
      <c r="D138" s="10"/>
      <c r="E138" s="10"/>
      <c r="F138" s="11"/>
    </row>
    <row r="139" ht="16.1" customHeight="1" spans="1:6">
      <c r="A139" s="7"/>
      <c r="B139" s="8"/>
      <c r="C139" s="9"/>
      <c r="D139" s="10"/>
      <c r="E139" s="10"/>
      <c r="F139" s="11"/>
    </row>
    <row r="140" ht="16.1" customHeight="1" spans="1:6">
      <c r="A140" s="7"/>
      <c r="B140" s="8"/>
      <c r="C140" s="9"/>
      <c r="D140" s="10"/>
      <c r="E140" s="10"/>
      <c r="F140" s="11"/>
    </row>
    <row r="141" ht="16.85" customHeight="1" spans="1:6">
      <c r="A141" s="7"/>
      <c r="B141" s="8"/>
      <c r="C141" s="9"/>
      <c r="D141" s="10"/>
      <c r="E141" s="10"/>
      <c r="F141" s="11"/>
    </row>
    <row r="142" ht="16.1" customHeight="1" spans="1:6">
      <c r="A142" s="7"/>
      <c r="B142" s="8"/>
      <c r="C142" s="9"/>
      <c r="D142" s="10"/>
      <c r="E142" s="10"/>
      <c r="F142" s="11"/>
    </row>
    <row r="143" ht="16.1" customHeight="1" spans="1:6">
      <c r="A143" s="7"/>
      <c r="B143" s="8"/>
      <c r="C143" s="9"/>
      <c r="D143" s="10"/>
      <c r="E143" s="10"/>
      <c r="F143" s="11"/>
    </row>
    <row r="144" ht="16.85" customHeight="1" spans="1:6">
      <c r="A144" s="7"/>
      <c r="B144" s="8"/>
      <c r="C144" s="9"/>
      <c r="D144" s="10"/>
      <c r="E144" s="10"/>
      <c r="F144" s="11"/>
    </row>
    <row r="145" ht="16.1" customHeight="1" spans="1:6">
      <c r="A145" s="7"/>
      <c r="B145" s="8"/>
      <c r="C145" s="9"/>
      <c r="D145" s="10"/>
      <c r="E145" s="10"/>
      <c r="F145" s="11"/>
    </row>
    <row r="146" ht="16.1" customHeight="1" spans="1:6">
      <c r="A146" s="7"/>
      <c r="B146" s="8"/>
      <c r="C146" s="9"/>
      <c r="D146" s="10"/>
      <c r="E146" s="10"/>
      <c r="F146" s="11"/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5"/>
      <c r="B170" s="16" t="s">
        <v>94</v>
      </c>
      <c r="C170" s="17">
        <f>SUM(F135:F137)</f>
        <v>4222.53</v>
      </c>
      <c r="D170" s="17"/>
      <c r="E170" s="15"/>
      <c r="F170" s="15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</sheetData>
  <mergeCells count="32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  <mergeCell ref="A87:F87"/>
    <mergeCell ref="A88:D88"/>
    <mergeCell ref="E88:F88"/>
    <mergeCell ref="A89:F89"/>
    <mergeCell ref="C127:D127"/>
    <mergeCell ref="E127:F127"/>
    <mergeCell ref="A128:F128"/>
    <mergeCell ref="A129:F129"/>
    <mergeCell ref="A130:F130"/>
    <mergeCell ref="A131:D131"/>
    <mergeCell ref="E131:F131"/>
    <mergeCell ref="A132:F132"/>
    <mergeCell ref="C170:D170"/>
    <mergeCell ref="E170:F170"/>
    <mergeCell ref="A171:F171"/>
    <mergeCell ref="A172:F172"/>
  </mergeCells>
  <pageMargins left="0.98" right="0.12" top="0.315" bottom="0.315" header="0" footer="0"/>
  <pageSetup paperSize="9" fitToWidth="0" fitToHeight="0" orientation="portrait"/>
  <headerFooter alignWithMargins="0"/>
  <rowBreaks count="3" manualBreakCount="3">
    <brk id="43" max="16383" man="1"/>
    <brk id="86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2022-08-15T02:40:00Z</dcterms:created>
  <dcterms:modified xsi:type="dcterms:W3CDTF">2022-09-05T07:45:53Z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93B1F4030D0C4624A3FAF4EFF086213F</vt:lpwstr>
  </property>
  <property fmtid="{D5CDD505-2E9C-101B-9397-08002B2CF9AE}" pid="3" name="KSOProductBuildVer">
    <vt:lpwstr>2052-11.1.0.12302</vt:lpwstr>
  </property>
</Properties>
</file>