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【5.4】投标报价汇总表(2位小数)" sheetId="1" r:id="rId1"/>
    <sheet name="【5.1】工程量清单表(2位小数)" sheetId="2" r:id="rId2"/>
  </sheets>
  <calcPr calcId="144525"/>
</workbook>
</file>

<file path=xl/sharedStrings.xml><?xml version="1.0" encoding="utf-8"?>
<sst xmlns="http://schemas.openxmlformats.org/spreadsheetml/2006/main" count="96" uniqueCount="74">
  <si>
    <t>投标报价汇总表</t>
  </si>
  <si>
    <t>建设项目名称: 落儿岭土路</t>
  </si>
  <si>
    <t>标 段: 烂泥坳村大垄林场竹林运材道工程</t>
  </si>
  <si>
    <t>编 制  范 围: 烂泥坳村大垄林场竹林运材道工程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</si>
  <si>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</si>
  <si>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</si>
  <si>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</si>
  <si>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</si>
  <si>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</si>
  <si>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</si>
  <si>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</si>
  <si>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</si>
  <si>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</si>
  <si>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</si>
  <si>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</si>
  <si>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第100章至700章清单合计</t>
  </si>
  <si>
    <t>4</t>
  </si>
  <si>
    <t>已包含在清单合计中的材料、工程设备、专业工程暂估价合计</t>
  </si>
  <si>
    <t>5</t>
  </si>
  <si>
    <t>清单合计减去材料、工程设备、专业工程暂估价
合计(即3-4)=5</t>
  </si>
  <si>
    <t>6</t>
  </si>
  <si>
    <t>计日工合计</t>
  </si>
  <si>
    <t>7</t>
  </si>
  <si>
    <t>暂列金额(不含计日工总额)</t>
  </si>
  <si>
    <t>8</t>
  </si>
  <si>
    <t>投标报价(3+6+7)=8</t>
  </si>
  <si>
    <t>工程量清单表</t>
  </si>
  <si>
    <t>标段: 烂泥坳村大垄林场竹林运材道工程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</si>
  <si>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</si>
  <si>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</si>
  <si>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</si>
  <si>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</si>
  <si>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</si>
  <si>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</si>
  <si>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</si>
  <si>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</si>
  <si>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</si>
  <si>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</si>
  <si>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</si>
  <si>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</si>
  <si>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</si>
  <si>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</si>
  <si>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</si>
  <si>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</si>
  <si>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</si>
  <si>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</si>
  <si>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</si>
  <si>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</si>
  <si>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</si>
  <si>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</si>
  <si>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</si>
  <si>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</si>
  <si>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103</t>
  </si>
  <si>
    <t>临时工程与设施</t>
  </si>
  <si>
    <t>103-3</t>
  </si>
  <si>
    <t>临时供电设施架设、维护与拆除</t>
  </si>
  <si>
    <t>104</t>
  </si>
  <si>
    <t>承包人驻地建设</t>
  </si>
  <si>
    <t>104-1</t>
  </si>
  <si>
    <t>清单  第 100 章合计   人民币</t>
  </si>
  <si>
    <t>203-2</t>
  </si>
  <si>
    <t>路基挖方</t>
  </si>
  <si>
    <t>挖土方</t>
  </si>
  <si>
    <t>m3</t>
  </si>
  <si>
    <t>204</t>
  </si>
  <si>
    <t>填方路基</t>
  </si>
  <si>
    <t>204-1</t>
  </si>
  <si>
    <t>路基填筑(包括填前压实)</t>
  </si>
  <si>
    <t>填路基土方</t>
  </si>
  <si>
    <t>203-1</t>
  </si>
  <si>
    <t>路基夯实</t>
  </si>
  <si>
    <t>夯实</t>
  </si>
  <si>
    <t>m2</t>
  </si>
  <si>
    <t>清单  第 200 章合计   人民币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</si>
</sst>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176" fontId="5" fillId="0" borderId="7" xfId="0" applyNumberFormat="1" applyFont="1" applyBorder="1" applyAlignment="1">
      <alignment horizontal="right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E12" sqref="E12"/>
    </sheetView>
  </sheetViews>
  <sheetFormatPr defaultColWidth="9" defaultRowHeight="14.25" outlineLevelCol="4"/>
  <cols>
    <col min="1" max="2" width="12.25" customWidth="1"/>
    <col min="3" max="3" width="24.375" customWidth="1"/>
    <col min="4" max="4" width="20.37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3.9" customHeight="1" spans="1:5">
      <c r="A2" s="2" t="s">
        <v>1</v>
      </c>
      <c r="B2" s="2"/>
      <c r="C2" s="2"/>
      <c r="D2" s="2" t="s">
        <v>2</v>
      </c>
      <c r="E2" s="2"/>
    </row>
    <row r="3" ht="13.9" customHeight="1" spans="1:5">
      <c r="A3" s="2" t="s">
        <v>3</v>
      </c>
      <c r="B3" s="2"/>
      <c r="C3" s="2"/>
      <c r="E3" s="18"/>
    </row>
    <row r="4" ht="27.85" customHeight="1" spans="1:5">
      <c r="A4" s="19" t="s">
        <v>4</v>
      </c>
      <c r="B4" s="20" t="s">
        <v>5</v>
      </c>
      <c r="C4" s="20" t="s">
        <v>6</v>
      </c>
      <c r="D4" s="20"/>
      <c r="E4" s="21" t="s">
        <v>7</v>
      </c>
    </row>
    <row r="5" ht="27.85" customHeight="1" spans="1:5">
      <c r="A5" s="22" t="s">
        <v>8</v>
      </c>
      <c r="B5" s="23" t="s">
        <v>9</v>
      </c>
      <c r="C5" s="23" t="s">
        <v>10</v>
      </c>
      <c r="D5" s="23"/>
      <c r="E5" s="24">
        <f>'【5.1】工程量清单表(2位小数)'!C41</f>
        <v>1980.0424</v>
      </c>
    </row>
    <row r="6" ht="27.85" customHeight="1" spans="1:5">
      <c r="A6" s="22" t="s">
        <v>11</v>
      </c>
      <c r="B6" s="23" t="s">
        <v>12</v>
      </c>
      <c r="C6" s="23" t="s">
        <v>13</v>
      </c>
      <c r="D6" s="23"/>
      <c r="E6" s="24">
        <f>'【5.1】工程量清单表(2位小数)'!C84</f>
        <v>58326.16</v>
      </c>
    </row>
    <row r="7" ht="27.85" customHeight="1" spans="1:5">
      <c r="A7" s="22" t="s">
        <v>14</v>
      </c>
      <c r="B7" s="22" t="s">
        <v>15</v>
      </c>
      <c r="C7" s="22"/>
      <c r="D7" s="22"/>
      <c r="E7" s="24">
        <f>E6+E5</f>
        <v>60306.2024</v>
      </c>
    </row>
    <row r="8" ht="27.85" customHeight="1" spans="1:5">
      <c r="A8" s="22" t="s">
        <v>16</v>
      </c>
      <c r="B8" s="25" t="s">
        <v>17</v>
      </c>
      <c r="C8" s="25"/>
      <c r="D8" s="25"/>
      <c r="E8" s="24"/>
    </row>
    <row r="9" ht="27.85" customHeight="1" spans="1:5">
      <c r="A9" s="22" t="s">
        <v>18</v>
      </c>
      <c r="B9" s="26" t="s">
        <v>19</v>
      </c>
      <c r="C9" s="26"/>
      <c r="D9" s="26"/>
      <c r="E9" s="24">
        <f>E7</f>
        <v>60306.2024</v>
      </c>
    </row>
    <row r="10" ht="27.1" customHeight="1" spans="1:5">
      <c r="A10" s="22" t="s">
        <v>20</v>
      </c>
      <c r="B10" s="25" t="s">
        <v>21</v>
      </c>
      <c r="C10" s="25"/>
      <c r="D10" s="25"/>
      <c r="E10" s="24"/>
    </row>
    <row r="11" ht="27.85" customHeight="1" spans="1:5">
      <c r="A11" s="22" t="s">
        <v>22</v>
      </c>
      <c r="B11" s="25" t="s">
        <v>23</v>
      </c>
      <c r="C11" s="25"/>
      <c r="D11" s="25"/>
      <c r="E11" s="24"/>
    </row>
    <row r="12" ht="27.85" customHeight="1" spans="1:5">
      <c r="A12" s="15" t="s">
        <v>24</v>
      </c>
      <c r="B12" s="27" t="s">
        <v>25</v>
      </c>
      <c r="C12" s="27"/>
      <c r="D12" s="27"/>
      <c r="E12" s="28">
        <v>60306.2</v>
      </c>
    </row>
  </sheetData>
  <mergeCells count="13">
    <mergeCell ref="A1:E1"/>
    <mergeCell ref="A2:C2"/>
    <mergeCell ref="D2:E2"/>
    <mergeCell ref="A3:C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opLeftCell="A58" workbookViewId="0">
      <selection activeCell="F52" sqref="F52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26</v>
      </c>
      <c r="B1" s="1"/>
      <c r="C1" s="1"/>
      <c r="D1" s="1"/>
      <c r="E1" s="1"/>
      <c r="F1" s="1"/>
    </row>
    <row r="2" ht="16.85" customHeight="1" spans="1:6">
      <c r="A2" s="2" t="s">
        <v>27</v>
      </c>
      <c r="B2" s="2"/>
      <c r="C2" s="2"/>
      <c r="D2" s="2"/>
      <c r="E2" s="2" t="s">
        <v>28</v>
      </c>
      <c r="F2" s="2"/>
    </row>
    <row r="3" ht="32.95" customHeight="1" spans="1:6">
      <c r="A3" s="3" t="s">
        <v>10</v>
      </c>
      <c r="B3" s="3"/>
      <c r="C3" s="3"/>
      <c r="D3" s="3"/>
      <c r="E3" s="3"/>
      <c r="F3" s="3"/>
    </row>
    <row r="4" ht="16.85" customHeight="1" spans="1:6">
      <c r="A4" s="4" t="s">
        <v>29</v>
      </c>
      <c r="B4" s="5" t="s">
        <v>30</v>
      </c>
      <c r="C4" s="5" t="s">
        <v>31</v>
      </c>
      <c r="D4" s="5" t="s">
        <v>32</v>
      </c>
      <c r="E4" s="5" t="s">
        <v>33</v>
      </c>
      <c r="F4" s="6" t="s">
        <v>34</v>
      </c>
    </row>
    <row r="5" ht="16.1" customHeight="1" spans="1:6">
      <c r="A5" s="7" t="s">
        <v>35</v>
      </c>
      <c r="B5" s="8" t="s">
        <v>36</v>
      </c>
      <c r="C5" s="9"/>
      <c r="D5" s="10"/>
      <c r="E5" s="10"/>
      <c r="F5" s="11"/>
    </row>
    <row r="6" ht="16.85" customHeight="1" spans="1:6">
      <c r="A6" s="7" t="s">
        <v>37</v>
      </c>
      <c r="B6" s="8" t="s">
        <v>38</v>
      </c>
      <c r="C6" s="9"/>
      <c r="D6" s="10"/>
      <c r="E6" s="10"/>
      <c r="F6" s="11"/>
    </row>
    <row r="7" ht="16.1" customHeight="1" spans="1:6">
      <c r="A7" s="7" t="s">
        <v>39</v>
      </c>
      <c r="B7" s="8" t="s">
        <v>40</v>
      </c>
      <c r="C7" s="9" t="s">
        <v>41</v>
      </c>
      <c r="D7" s="12">
        <v>1</v>
      </c>
      <c r="E7" s="12">
        <f>0.92*164.83</f>
        <v>151.6436</v>
      </c>
      <c r="F7" s="13">
        <f t="shared" ref="F7:F12" si="0">D7*E7</f>
        <v>151.6436</v>
      </c>
    </row>
    <row r="8" ht="16.1" customHeight="1" spans="1:6">
      <c r="A8" s="7" t="s">
        <v>42</v>
      </c>
      <c r="B8" s="8" t="s">
        <v>43</v>
      </c>
      <c r="C8" s="9" t="s">
        <v>41</v>
      </c>
      <c r="D8" s="12">
        <v>1</v>
      </c>
      <c r="E8" s="12">
        <f>0.92*500</f>
        <v>460</v>
      </c>
      <c r="F8" s="14">
        <f t="shared" si="0"/>
        <v>460</v>
      </c>
    </row>
    <row r="9" ht="16.85" customHeight="1" spans="1:6">
      <c r="A9" s="7" t="s">
        <v>44</v>
      </c>
      <c r="B9" s="8" t="s">
        <v>45</v>
      </c>
      <c r="C9" s="9"/>
      <c r="D9" s="12"/>
      <c r="E9" s="12"/>
      <c r="F9" s="13"/>
    </row>
    <row r="10" ht="16.1" customHeight="1" spans="1:6">
      <c r="A10" s="7" t="s">
        <v>46</v>
      </c>
      <c r="B10" s="8" t="s">
        <v>47</v>
      </c>
      <c r="C10" s="9" t="s">
        <v>41</v>
      </c>
      <c r="D10" s="12">
        <v>1</v>
      </c>
      <c r="E10" s="12">
        <f>0.92*126.8</f>
        <v>116.656</v>
      </c>
      <c r="F10" s="14">
        <f t="shared" si="0"/>
        <v>116.656</v>
      </c>
    </row>
    <row r="11" ht="16.1" customHeight="1" spans="1:6">
      <c r="A11" s="7" t="s">
        <v>48</v>
      </c>
      <c r="B11" s="8" t="s">
        <v>49</v>
      </c>
      <c r="C11" s="9" t="s">
        <v>41</v>
      </c>
      <c r="D11" s="12">
        <v>1</v>
      </c>
      <c r="E11" s="12">
        <f>0.92*190.19</f>
        <v>174.9748</v>
      </c>
      <c r="F11" s="14">
        <f t="shared" si="0"/>
        <v>174.9748</v>
      </c>
    </row>
    <row r="12" ht="16.85" customHeight="1" spans="1:6">
      <c r="A12" s="7" t="s">
        <v>50</v>
      </c>
      <c r="B12" s="8" t="s">
        <v>51</v>
      </c>
      <c r="C12" s="9" t="s">
        <v>41</v>
      </c>
      <c r="D12" s="12">
        <v>1</v>
      </c>
      <c r="E12" s="12">
        <f>0.92*948.5</f>
        <v>872.62</v>
      </c>
      <c r="F12" s="14">
        <f t="shared" si="0"/>
        <v>872.62</v>
      </c>
    </row>
    <row r="13" ht="16.1" customHeight="1" spans="1:6">
      <c r="A13" s="7" t="s">
        <v>52</v>
      </c>
      <c r="B13" s="8" t="s">
        <v>53</v>
      </c>
      <c r="C13" s="9"/>
      <c r="D13" s="12"/>
      <c r="E13" s="12"/>
      <c r="F13" s="13"/>
    </row>
    <row r="14" ht="16.1" customHeight="1" spans="1:6">
      <c r="A14" s="7" t="s">
        <v>54</v>
      </c>
      <c r="B14" s="8" t="s">
        <v>55</v>
      </c>
      <c r="C14" s="9" t="s">
        <v>41</v>
      </c>
      <c r="D14" s="12">
        <v>1</v>
      </c>
      <c r="E14" s="12">
        <f>0.92*95.1</f>
        <v>87.492</v>
      </c>
      <c r="F14" s="14">
        <f>D14*E14</f>
        <v>87.492</v>
      </c>
    </row>
    <row r="15" ht="16.85" customHeight="1" spans="1:6">
      <c r="A15" s="7" t="s">
        <v>56</v>
      </c>
      <c r="B15" s="8" t="s">
        <v>57</v>
      </c>
      <c r="C15" s="9"/>
      <c r="D15" s="12"/>
      <c r="E15" s="12"/>
      <c r="F15" s="13"/>
    </row>
    <row r="16" ht="16.1" customHeight="1" spans="1:6">
      <c r="A16" s="7" t="s">
        <v>58</v>
      </c>
      <c r="B16" s="8" t="s">
        <v>57</v>
      </c>
      <c r="C16" s="9" t="s">
        <v>41</v>
      </c>
      <c r="D16" s="12">
        <v>1</v>
      </c>
      <c r="E16" s="12">
        <f>0.92*126.8</f>
        <v>116.656</v>
      </c>
      <c r="F16" s="14">
        <f>D16*E16</f>
        <v>116.656</v>
      </c>
    </row>
    <row r="17" ht="16.1" customHeight="1" spans="1:6">
      <c r="A17" s="7"/>
      <c r="B17" s="8"/>
      <c r="C17" s="9"/>
      <c r="D17" s="10"/>
      <c r="E17" s="10"/>
      <c r="F17" s="11"/>
    </row>
    <row r="18" ht="16.85" customHeight="1" spans="1:6">
      <c r="A18" s="7"/>
      <c r="B18" s="8"/>
      <c r="C18" s="9"/>
      <c r="D18" s="10"/>
      <c r="E18" s="10"/>
      <c r="F18" s="11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59</v>
      </c>
      <c r="C41" s="17">
        <f>SUM(F7:F16)</f>
        <v>1980.0424</v>
      </c>
      <c r="D41" s="17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26</v>
      </c>
      <c r="B44" s="1"/>
      <c r="C44" s="1"/>
      <c r="D44" s="1"/>
      <c r="E44" s="1"/>
      <c r="F44" s="1"/>
    </row>
    <row r="45" ht="16.85" customHeight="1" spans="1:6">
      <c r="A45" s="2" t="s">
        <v>27</v>
      </c>
      <c r="B45" s="2"/>
      <c r="C45" s="2"/>
      <c r="D45" s="2"/>
      <c r="E45" s="2" t="s">
        <v>28</v>
      </c>
      <c r="F45" s="2"/>
    </row>
    <row r="46" ht="32.95" customHeight="1" spans="1:6">
      <c r="A46" s="3" t="s">
        <v>13</v>
      </c>
      <c r="B46" s="3"/>
      <c r="C46" s="3"/>
      <c r="D46" s="3"/>
      <c r="E46" s="3"/>
      <c r="F46" s="3"/>
    </row>
    <row r="47" ht="16.85" customHeight="1" spans="1:6">
      <c r="A47" s="4" t="s">
        <v>29</v>
      </c>
      <c r="B47" s="5" t="s">
        <v>30</v>
      </c>
      <c r="C47" s="5" t="s">
        <v>31</v>
      </c>
      <c r="D47" s="5" t="s">
        <v>32</v>
      </c>
      <c r="E47" s="5" t="s">
        <v>33</v>
      </c>
      <c r="F47" s="6" t="s">
        <v>34</v>
      </c>
    </row>
    <row r="48" ht="16.1" customHeight="1" spans="1:6">
      <c r="A48" s="7" t="s">
        <v>60</v>
      </c>
      <c r="B48" s="8" t="s">
        <v>61</v>
      </c>
      <c r="C48" s="9"/>
      <c r="D48" s="10"/>
      <c r="E48" s="10"/>
      <c r="F48" s="11"/>
    </row>
    <row r="49" ht="16.85" customHeight="1" spans="1:6">
      <c r="A49" s="7" t="s">
        <v>39</v>
      </c>
      <c r="B49" s="8" t="s">
        <v>62</v>
      </c>
      <c r="C49" s="9" t="s">
        <v>63</v>
      </c>
      <c r="D49" s="12">
        <v>3500</v>
      </c>
      <c r="E49" s="12">
        <f>0.92*3.94</f>
        <v>3.6248</v>
      </c>
      <c r="F49" s="14">
        <f t="shared" ref="F49:F54" si="1">D49*E49</f>
        <v>12686.8</v>
      </c>
    </row>
    <row r="50" ht="16.1" customHeight="1" spans="1:6">
      <c r="A50" s="7" t="s">
        <v>64</v>
      </c>
      <c r="B50" s="8" t="s">
        <v>65</v>
      </c>
      <c r="C50" s="9"/>
      <c r="D50" s="12"/>
      <c r="E50" s="12"/>
      <c r="F50" s="13"/>
    </row>
    <row r="51" ht="16.1" customHeight="1" spans="1:6">
      <c r="A51" s="7" t="s">
        <v>66</v>
      </c>
      <c r="B51" s="8" t="s">
        <v>67</v>
      </c>
      <c r="C51" s="9"/>
      <c r="D51" s="12"/>
      <c r="E51" s="12"/>
      <c r="F51" s="13"/>
    </row>
    <row r="52" ht="16.85" customHeight="1" spans="1:6">
      <c r="A52" s="7" t="s">
        <v>42</v>
      </c>
      <c r="B52" s="8" t="s">
        <v>68</v>
      </c>
      <c r="C52" s="9" t="s">
        <v>63</v>
      </c>
      <c r="D52" s="12">
        <v>3500</v>
      </c>
      <c r="E52" s="12">
        <f>0.92*13.08</f>
        <v>12.0336</v>
      </c>
      <c r="F52" s="14">
        <f t="shared" si="1"/>
        <v>42117.6</v>
      </c>
    </row>
    <row r="53" ht="16.1" customHeight="1" spans="1:6">
      <c r="A53" s="7" t="s">
        <v>69</v>
      </c>
      <c r="B53" s="8" t="s">
        <v>70</v>
      </c>
      <c r="C53" s="9"/>
      <c r="D53" s="12"/>
      <c r="E53" s="12"/>
      <c r="F53" s="13"/>
    </row>
    <row r="54" ht="16.1" customHeight="1" spans="1:6">
      <c r="A54" s="7" t="s">
        <v>42</v>
      </c>
      <c r="B54" s="8" t="s">
        <v>71</v>
      </c>
      <c r="C54" s="9" t="s">
        <v>72</v>
      </c>
      <c r="D54" s="12">
        <v>6600</v>
      </c>
      <c r="E54" s="12">
        <f>0.92*0.58</f>
        <v>0.5336</v>
      </c>
      <c r="F54" s="14">
        <f t="shared" si="1"/>
        <v>3521.76</v>
      </c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73</v>
      </c>
      <c r="C84" s="17">
        <f>SUM(F49:F54)</f>
        <v>58326.16</v>
      </c>
      <c r="D84" s="17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</sheetData>
  <mergeCells count="16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</mergeCells>
  <pageMargins left="0.98" right="0.12" top="0.315" bottom="0.315" header="0" footer="0"/>
  <pageSetup paperSize="9" fitToWidth="0" fitToHeight="0" orientation="portrait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【5.1】工程量清单表(2位小数)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莫落丶丶</cp:lastModifiedBy>
  <dcterms:created xsi:type="dcterms:W3CDTF">2022-10-11T00:46:00Z</dcterms:created>
  <dcterms:modified xsi:type="dcterms:W3CDTF">2022-10-11T01:04:50Z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2B61CBFE9BCC49D4B209771ABC83DF2A</vt:lpwstr>
  </property>
  <property fmtid="{D5CDD505-2E9C-101B-9397-08002B2CF9AE}" pid="3" name="KSOProductBuildVer">
    <vt:lpwstr>2052-11.1.0.12358</vt:lpwstr>
  </property>
</Properties>
</file>